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1435" windowHeight="9795"/>
  </bookViews>
  <sheets>
    <sheet name="登记表" sheetId="1" r:id="rId1"/>
    <sheet name="计分标准" sheetId="3" r:id="rId2"/>
  </sheets>
  <definedNames>
    <definedName name="非政府横向项目">计分标准!$B$19</definedName>
    <definedName name="副省级一般项目_含青年项目">计分标准!$B$13</definedName>
    <definedName name="副省级重大项目">计分标准!$B$10</definedName>
    <definedName name="副省级重大项目子课题">计分标准!$B$11</definedName>
    <definedName name="副省级重点项目">计分标准!$B$12</definedName>
    <definedName name="国家级一般项目_含青年项目">计分标准!$B$5</definedName>
    <definedName name="国家级重大项目">计分标准!$B$2</definedName>
    <definedName name="国家级重大项目子课题">计分标准!$B$3</definedName>
    <definedName name="国家级重点项目">计分标准!$B$4</definedName>
    <definedName name="省部级一般项目_含青年项目">计分标准!$B$9</definedName>
    <definedName name="省部级重大项目">计分标准!$B$6</definedName>
    <definedName name="省部级重点项目">计分标准!$B$8</definedName>
    <definedName name="省级重大项目子课题">计分标准!$B$7</definedName>
    <definedName name="市厅级一般项目_含青年项目">计分标准!$B$17</definedName>
    <definedName name="市厅级重大项目">计分标准!$B$14</definedName>
    <definedName name="市厅级重大项目子课题">计分标准!$B$15</definedName>
    <definedName name="市厅级重点项目">计分标准!$B$16</definedName>
    <definedName name="项目分">计分标准!$B$2:$B$22</definedName>
    <definedName name="项目类别">计分标准!$A$2:$A$22</definedName>
    <definedName name="校级扶持项目">计分标准!$B$22</definedName>
    <definedName name="校级一般项目">计分标准!$B$21</definedName>
    <definedName name="校级重点项目">计分标准!$B$20</definedName>
    <definedName name="政府横向项目">计分标准!$B$18</definedName>
  </definedNames>
  <calcPr calcId="144525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7" i="1"/>
  <c r="X8" i="1" l="1"/>
  <c r="Y8" i="1" s="1"/>
  <c r="X9" i="1"/>
  <c r="Y9" i="1" s="1"/>
  <c r="X10" i="1"/>
  <c r="Y10" i="1" s="1"/>
  <c r="X11" i="1"/>
  <c r="Y11" i="1" s="1"/>
  <c r="X12" i="1"/>
  <c r="Y12" i="1" s="1"/>
  <c r="O15" i="1" l="1"/>
  <c r="O10" i="1"/>
  <c r="O9" i="1"/>
  <c r="O14" i="1"/>
  <c r="O19" i="1"/>
  <c r="O26" i="1"/>
  <c r="O23" i="1"/>
  <c r="O18" i="1"/>
  <c r="O20" i="1"/>
  <c r="O11" i="1"/>
  <c r="O17" i="1"/>
  <c r="O22" i="1"/>
  <c r="O24" i="1"/>
  <c r="O16" i="1"/>
  <c r="O21" i="1"/>
  <c r="O12" i="1"/>
  <c r="O8" i="1"/>
  <c r="O25" i="1"/>
  <c r="O13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99" i="3"/>
  <c r="AQ8" i="1" s="1"/>
  <c r="A100" i="3"/>
  <c r="AQ9" i="1" s="1"/>
  <c r="A101" i="3"/>
  <c r="AQ10" i="1" s="1"/>
  <c r="A102" i="3"/>
  <c r="AQ11" i="1" s="1"/>
  <c r="A103" i="3"/>
  <c r="A104" i="3"/>
  <c r="AQ13" i="1" s="1"/>
  <c r="A105" i="3"/>
  <c r="AQ14" i="1" s="1"/>
  <c r="A106" i="3"/>
  <c r="AQ15" i="1" s="1"/>
  <c r="A107" i="3"/>
  <c r="A108" i="3"/>
  <c r="AQ17" i="1" s="1"/>
  <c r="A109" i="3"/>
  <c r="AL39" i="1" s="1"/>
  <c r="A98" i="3"/>
  <c r="AQ7" i="1" s="1"/>
  <c r="AL40" i="1"/>
  <c r="AL41" i="1"/>
  <c r="AL42" i="1"/>
  <c r="AL43" i="1"/>
  <c r="AL44" i="1"/>
  <c r="AL45" i="1"/>
  <c r="AL46" i="1"/>
  <c r="AL47" i="1"/>
  <c r="AL48" i="1"/>
  <c r="A77" i="3"/>
  <c r="A78" i="3"/>
  <c r="AL9" i="1" s="1"/>
  <c r="A79" i="3"/>
  <c r="AL10" i="1" s="1"/>
  <c r="A80" i="3"/>
  <c r="AL11" i="1" s="1"/>
  <c r="A81" i="3"/>
  <c r="A82" i="3"/>
  <c r="A83" i="3"/>
  <c r="A84" i="3"/>
  <c r="AL7" i="1" s="1"/>
  <c r="A85" i="3"/>
  <c r="A86" i="3"/>
  <c r="A87" i="3"/>
  <c r="A88" i="3"/>
  <c r="A89" i="3"/>
  <c r="A90" i="3"/>
  <c r="A91" i="3"/>
  <c r="A92" i="3"/>
  <c r="A93" i="3"/>
  <c r="A76" i="3"/>
  <c r="A71" i="3"/>
  <c r="A70" i="3"/>
  <c r="A69" i="3"/>
  <c r="A65" i="3"/>
  <c r="A64" i="3"/>
  <c r="A63" i="3"/>
  <c r="A59" i="3"/>
  <c r="A58" i="3"/>
  <c r="A57" i="3"/>
  <c r="A53" i="3"/>
  <c r="A52" i="3"/>
  <c r="X32" i="1" s="1"/>
  <c r="Y32" i="1" s="1"/>
  <c r="A51" i="3"/>
  <c r="A45" i="3"/>
  <c r="A46" i="3"/>
  <c r="A47" i="3"/>
  <c r="AG26" i="1"/>
  <c r="AG27" i="1"/>
  <c r="AG28" i="1"/>
  <c r="AG29" i="1"/>
  <c r="AG30" i="1"/>
  <c r="AG48" i="1"/>
  <c r="A43" i="3"/>
  <c r="A44" i="3"/>
  <c r="AG9" i="1" s="1"/>
  <c r="A48" i="3"/>
  <c r="A49" i="3"/>
  <c r="A50" i="3"/>
  <c r="A54" i="3"/>
  <c r="A55" i="3"/>
  <c r="A56" i="3"/>
  <c r="A60" i="3"/>
  <c r="A61" i="3"/>
  <c r="X41" i="1" s="1"/>
  <c r="Y41" i="1" s="1"/>
  <c r="A62" i="3"/>
  <c r="A66" i="3"/>
  <c r="A67" i="3"/>
  <c r="A68" i="3"/>
  <c r="A42" i="3"/>
  <c r="AL32" i="1" l="1"/>
  <c r="AL37" i="1"/>
  <c r="AL33" i="1"/>
  <c r="AQ18" i="1"/>
  <c r="AL35" i="1"/>
  <c r="AL31" i="1"/>
  <c r="AQ16" i="1"/>
  <c r="AQ12" i="1"/>
  <c r="AL36" i="1"/>
  <c r="AL38" i="1"/>
  <c r="AL34" i="1"/>
  <c r="AL30" i="1"/>
  <c r="AG32" i="1"/>
  <c r="X48" i="1"/>
  <c r="Y48" i="1" s="1"/>
  <c r="AG31" i="1"/>
  <c r="AG25" i="1"/>
  <c r="AL8" i="1"/>
  <c r="X40" i="1"/>
  <c r="Y40" i="1" s="1"/>
  <c r="X30" i="1"/>
  <c r="Y30" i="1" s="1"/>
  <c r="X23" i="1"/>
  <c r="Y23" i="1" s="1"/>
  <c r="O48" i="1"/>
  <c r="X33" i="1"/>
  <c r="Y33" i="1" s="1"/>
  <c r="X46" i="1"/>
  <c r="Y46" i="1" s="1"/>
  <c r="X37" i="1"/>
  <c r="Y37" i="1" s="1"/>
  <c r="X44" i="1"/>
  <c r="Y44" i="1" s="1"/>
  <c r="X16" i="1"/>
  <c r="Y16" i="1" s="1"/>
  <c r="X20" i="1"/>
  <c r="Y20" i="1" s="1"/>
  <c r="X13" i="1"/>
  <c r="Y13" i="1" s="1"/>
  <c r="X17" i="1"/>
  <c r="Y17" i="1" s="1"/>
  <c r="X21" i="1"/>
  <c r="Y21" i="1" s="1"/>
  <c r="O47" i="1"/>
  <c r="X14" i="1"/>
  <c r="Y14" i="1" s="1"/>
  <c r="X18" i="1"/>
  <c r="Y18" i="1" s="1"/>
  <c r="X22" i="1"/>
  <c r="Y22" i="1" s="1"/>
  <c r="X15" i="1"/>
  <c r="Y15" i="1" s="1"/>
  <c r="X19" i="1"/>
  <c r="Y19" i="1" s="1"/>
  <c r="O28" i="1"/>
  <c r="O32" i="1"/>
  <c r="O36" i="1"/>
  <c r="O40" i="1"/>
  <c r="O44" i="1"/>
  <c r="O37" i="1"/>
  <c r="O45" i="1"/>
  <c r="X42" i="1"/>
  <c r="Y42" i="1" s="1"/>
  <c r="X35" i="1"/>
  <c r="Y35" i="1" s="1"/>
  <c r="X28" i="1"/>
  <c r="Y28" i="1" s="1"/>
  <c r="X31" i="1"/>
  <c r="Y31" i="1" s="1"/>
  <c r="X38" i="1"/>
  <c r="Y38" i="1" s="1"/>
  <c r="X45" i="1"/>
  <c r="Y45" i="1" s="1"/>
  <c r="X34" i="1"/>
  <c r="Y34" i="1" s="1"/>
  <c r="X39" i="1"/>
  <c r="Y39" i="1" s="1"/>
  <c r="X26" i="1"/>
  <c r="Y26" i="1" s="1"/>
  <c r="X24" i="1"/>
  <c r="Y24" i="1" s="1"/>
  <c r="X27" i="1"/>
  <c r="Y27" i="1" s="1"/>
  <c r="X47" i="1"/>
  <c r="Y47" i="1" s="1"/>
  <c r="X43" i="1"/>
  <c r="Y43" i="1" s="1"/>
  <c r="X36" i="1"/>
  <c r="Y36" i="1" s="1"/>
  <c r="X29" i="1"/>
  <c r="Y29" i="1" s="1"/>
  <c r="X25" i="1"/>
  <c r="Y25" i="1" s="1"/>
  <c r="AR9" i="1"/>
  <c r="AG16" i="1"/>
  <c r="AG21" i="1"/>
  <c r="AG24" i="1"/>
  <c r="AG20" i="1"/>
  <c r="AG15" i="1"/>
  <c r="AG19" i="1"/>
  <c r="AG10" i="1"/>
  <c r="AG17" i="1"/>
  <c r="AG7" i="1"/>
  <c r="AG23" i="1"/>
  <c r="AG22" i="1"/>
  <c r="AG13" i="1"/>
  <c r="AG12" i="1"/>
  <c r="AG14" i="1"/>
  <c r="AG18" i="1"/>
  <c r="AG11" i="1"/>
  <c r="AG8" i="1"/>
  <c r="X7" i="1"/>
  <c r="Y7" i="1" s="1"/>
  <c r="O38" i="1" l="1"/>
  <c r="O27" i="1"/>
  <c r="O34" i="1"/>
  <c r="O35" i="1"/>
  <c r="O31" i="1"/>
  <c r="O33" i="1"/>
  <c r="O43" i="1"/>
  <c r="O39" i="1"/>
  <c r="O41" i="1"/>
  <c r="O46" i="1"/>
  <c r="O29" i="1"/>
  <c r="O42" i="1"/>
  <c r="O30" i="1"/>
  <c r="AR8" i="1" l="1"/>
  <c r="AR10" i="1"/>
  <c r="O7" i="1"/>
  <c r="AR7" i="1" s="1"/>
  <c r="K50" i="1" l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AR48" i="1" l="1"/>
  <c r="AR32" i="1"/>
  <c r="AR31" i="1"/>
  <c r="AR11" i="1"/>
  <c r="AR30" i="1"/>
  <c r="AG42" i="1"/>
  <c r="AL14" i="1"/>
  <c r="AG37" i="1"/>
  <c r="AL23" i="1"/>
  <c r="AL12" i="1"/>
  <c r="AG33" i="1"/>
  <c r="AL21" i="1"/>
  <c r="AG39" i="1"/>
  <c r="AG43" i="1"/>
  <c r="K82" i="1"/>
  <c r="N87" i="1"/>
  <c r="N77" i="1"/>
  <c r="K68" i="1"/>
  <c r="K84" i="1"/>
  <c r="K73" i="1"/>
  <c r="N70" i="1"/>
  <c r="N86" i="1"/>
  <c r="K71" i="1"/>
  <c r="N72" i="1"/>
  <c r="AL28" i="1"/>
  <c r="AL18" i="1"/>
  <c r="AG44" i="1"/>
  <c r="AL27" i="1"/>
  <c r="AL16" i="1"/>
  <c r="AG41" i="1"/>
  <c r="AL25" i="1"/>
  <c r="AG40" i="1"/>
  <c r="K70" i="1"/>
  <c r="K86" i="1"/>
  <c r="K75" i="1"/>
  <c r="K67" i="1"/>
  <c r="K72" i="1"/>
  <c r="N69" i="1"/>
  <c r="K77" i="1"/>
  <c r="N74" i="1"/>
  <c r="N71" i="1"/>
  <c r="K79" i="1"/>
  <c r="N80" i="1"/>
  <c r="AG47" i="1"/>
  <c r="AL22" i="1"/>
  <c r="AL15" i="1"/>
  <c r="AG38" i="1"/>
  <c r="AG46" i="1"/>
  <c r="AL29" i="1"/>
  <c r="AG35" i="1"/>
  <c r="N67" i="1"/>
  <c r="N68" i="1"/>
  <c r="N76" i="1"/>
  <c r="K76" i="1"/>
  <c r="K81" i="1"/>
  <c r="N78" i="1"/>
  <c r="AL24" i="1"/>
  <c r="K78" i="1"/>
  <c r="N79" i="1"/>
  <c r="K80" i="1"/>
  <c r="N83" i="1"/>
  <c r="K74" i="1"/>
  <c r="N75" i="1"/>
  <c r="AL17" i="1"/>
  <c r="K85" i="1"/>
  <c r="K87" i="1"/>
  <c r="AL20" i="1"/>
  <c r="N81" i="1"/>
  <c r="K83" i="1"/>
  <c r="AG34" i="1"/>
  <c r="N85" i="1"/>
  <c r="K69" i="1"/>
  <c r="AL13" i="1"/>
  <c r="AL26" i="1"/>
  <c r="AL19" i="1"/>
  <c r="AG45" i="1"/>
  <c r="AG36" i="1"/>
  <c r="N84" i="1"/>
  <c r="N82" i="1"/>
  <c r="N73" i="1"/>
  <c r="AR26" i="1" l="1"/>
  <c r="AR19" i="1"/>
  <c r="AR12" i="1"/>
  <c r="AR28" i="1"/>
  <c r="AR25" i="1"/>
  <c r="AR34" i="1"/>
  <c r="AR38" i="1"/>
  <c r="AR47" i="1"/>
  <c r="AR14" i="1"/>
  <c r="AR23" i="1"/>
  <c r="AR16" i="1"/>
  <c r="AR13" i="1"/>
  <c r="AR29" i="1"/>
  <c r="AR35" i="1"/>
  <c r="AR39" i="1"/>
  <c r="AR42" i="1"/>
  <c r="AR44" i="1"/>
  <c r="AR18" i="1"/>
  <c r="AR27" i="1"/>
  <c r="AR20" i="1"/>
  <c r="AR17" i="1"/>
  <c r="AR36" i="1"/>
  <c r="AR40" i="1"/>
  <c r="AR46" i="1"/>
  <c r="AR22" i="1"/>
  <c r="AR15" i="1"/>
  <c r="AR24" i="1"/>
  <c r="AR21" i="1"/>
  <c r="AR33" i="1"/>
  <c r="AR37" i="1"/>
  <c r="AR41" i="1"/>
  <c r="AR43" i="1"/>
  <c r="AR45" i="1"/>
</calcChain>
</file>

<file path=xl/sharedStrings.xml><?xml version="1.0" encoding="utf-8"?>
<sst xmlns="http://schemas.openxmlformats.org/spreadsheetml/2006/main" count="193" uniqueCount="135">
  <si>
    <t>广东外语外贸大学南国商学院科研绩效考核计分登记表</t>
    <phoneticPr fontId="1" type="noConversion"/>
  </si>
  <si>
    <t>计分合计</t>
    <phoneticPr fontId="1" type="noConversion"/>
  </si>
  <si>
    <t>科研项目</t>
    <phoneticPr fontId="1" type="noConversion"/>
  </si>
  <si>
    <t>学术论文(含教研论文)</t>
    <phoneticPr fontId="1" type="noConversion"/>
  </si>
  <si>
    <t>著作(含译著)</t>
    <phoneticPr fontId="1" type="noConversion"/>
  </si>
  <si>
    <t>科研成果奖</t>
    <phoneticPr fontId="1" type="noConversion"/>
  </si>
  <si>
    <t>创作类成果奖</t>
    <phoneticPr fontId="1" type="noConversion"/>
  </si>
  <si>
    <t>项目类别</t>
    <phoneticPr fontId="1" type="noConversion"/>
  </si>
  <si>
    <t>项目名称</t>
    <phoneticPr fontId="1" type="noConversion"/>
  </si>
  <si>
    <t>经费分</t>
    <phoneticPr fontId="1" type="noConversion"/>
  </si>
  <si>
    <t>项目类别</t>
    <phoneticPr fontId="1" type="noConversion"/>
  </si>
  <si>
    <t>优秀结项分</t>
    <phoneticPr fontId="1" type="noConversion"/>
  </si>
  <si>
    <t>国家级重大项目</t>
    <phoneticPr fontId="1" type="noConversion"/>
  </si>
  <si>
    <t>国家级重大项目子课题</t>
    <phoneticPr fontId="1" type="noConversion"/>
  </si>
  <si>
    <t>国家级重点项目</t>
    <phoneticPr fontId="1" type="noConversion"/>
  </si>
  <si>
    <t>省部级重大项目</t>
    <phoneticPr fontId="1" type="noConversion"/>
  </si>
  <si>
    <t>省级重大项目子课题</t>
    <phoneticPr fontId="1" type="noConversion"/>
  </si>
  <si>
    <t>省部级重点项目</t>
    <phoneticPr fontId="1" type="noConversion"/>
  </si>
  <si>
    <t>副省级重大项目</t>
    <phoneticPr fontId="1" type="noConversion"/>
  </si>
  <si>
    <t>副省级重大项目子课题</t>
    <phoneticPr fontId="1" type="noConversion"/>
  </si>
  <si>
    <t>副省级一般项目(含青年项目)</t>
    <phoneticPr fontId="1" type="noConversion"/>
  </si>
  <si>
    <t>市厅级重大项目</t>
    <phoneticPr fontId="1" type="noConversion"/>
  </si>
  <si>
    <t>市厅级重大项目子课题</t>
    <phoneticPr fontId="1" type="noConversion"/>
  </si>
  <si>
    <t>市厅级一般项目(含青年项目)</t>
    <phoneticPr fontId="1" type="noConversion"/>
  </si>
  <si>
    <t>政府横向项目</t>
    <phoneticPr fontId="1" type="noConversion"/>
  </si>
  <si>
    <t>非政府横向项目</t>
    <phoneticPr fontId="1" type="noConversion"/>
  </si>
  <si>
    <t>校级重点项目</t>
    <phoneticPr fontId="1" type="noConversion"/>
  </si>
  <si>
    <t>校级一般项目</t>
    <phoneticPr fontId="1" type="noConversion"/>
  </si>
  <si>
    <t>校级扶持项目</t>
    <phoneticPr fontId="1" type="noConversion"/>
  </si>
  <si>
    <t>副省级重点项目</t>
    <phoneticPr fontId="1" type="noConversion"/>
  </si>
  <si>
    <t>市厅级重点项目</t>
    <phoneticPr fontId="1" type="noConversion"/>
  </si>
  <si>
    <t>备注</t>
    <phoneticPr fontId="1" type="noConversion"/>
  </si>
  <si>
    <t>项目立项日期</t>
    <phoneticPr fontId="1" type="noConversion"/>
  </si>
  <si>
    <t>实际结项日期</t>
    <phoneticPr fontId="1" type="noConversion"/>
  </si>
  <si>
    <t>经费来源</t>
    <phoneticPr fontId="1" type="noConversion"/>
  </si>
  <si>
    <t>姓  名</t>
    <phoneticPr fontId="1" type="noConversion"/>
  </si>
  <si>
    <t>注：N为项目立项经费，单位万元。</t>
    <phoneticPr fontId="1" type="noConversion"/>
  </si>
  <si>
    <t>省部级一般项目(含青年项目)</t>
    <phoneticPr fontId="1" type="noConversion"/>
  </si>
  <si>
    <t>国家级一般项目(含青年项目)</t>
    <phoneticPr fontId="1" type="noConversion"/>
  </si>
  <si>
    <t>经费分系数</t>
    <phoneticPr fontId="1" type="noConversion"/>
  </si>
  <si>
    <t>刊物名称</t>
    <phoneticPr fontId="1" type="noConversion"/>
  </si>
  <si>
    <t>论文类别</t>
    <phoneticPr fontId="1" type="noConversion"/>
  </si>
  <si>
    <t>分数</t>
    <phoneticPr fontId="1" type="noConversion"/>
  </si>
  <si>
    <t>备注</t>
    <phoneticPr fontId="1" type="noConversion"/>
  </si>
  <si>
    <t>A1类</t>
    <phoneticPr fontId="1" type="noConversion"/>
  </si>
  <si>
    <t>A2类</t>
    <phoneticPr fontId="1" type="noConversion"/>
  </si>
  <si>
    <t>B1类</t>
    <phoneticPr fontId="1" type="noConversion"/>
  </si>
  <si>
    <t>B2类</t>
    <phoneticPr fontId="1" type="noConversion"/>
  </si>
  <si>
    <t>B3类</t>
    <phoneticPr fontId="1" type="noConversion"/>
  </si>
  <si>
    <t>B4类</t>
    <phoneticPr fontId="1" type="noConversion"/>
  </si>
  <si>
    <t>C1类</t>
    <phoneticPr fontId="1" type="noConversion"/>
  </si>
  <si>
    <t>C2类</t>
    <phoneticPr fontId="1" type="noConversion"/>
  </si>
  <si>
    <t>D类</t>
    <phoneticPr fontId="1" type="noConversion"/>
  </si>
  <si>
    <t>计分</t>
    <phoneticPr fontId="1" type="noConversion"/>
  </si>
  <si>
    <t>成果形式</t>
    <phoneticPr fontId="1" type="noConversion"/>
  </si>
  <si>
    <t>核心类别</t>
    <phoneticPr fontId="1" type="noConversion"/>
  </si>
  <si>
    <t>小计</t>
    <phoneticPr fontId="1" type="noConversion"/>
  </si>
  <si>
    <t>成果形式</t>
    <phoneticPr fontId="1" type="noConversion"/>
  </si>
  <si>
    <t>出版社</t>
    <phoneticPr fontId="1" type="noConversion"/>
  </si>
  <si>
    <t>级别</t>
    <phoneticPr fontId="1" type="noConversion"/>
  </si>
  <si>
    <t>刊号ISSN/CN</t>
    <phoneticPr fontId="1" type="noConversion"/>
  </si>
  <si>
    <t>成果名称</t>
    <phoneticPr fontId="1" type="noConversion"/>
  </si>
  <si>
    <t>成果名称</t>
    <phoneticPr fontId="1" type="noConversion"/>
  </si>
  <si>
    <t>成果名称</t>
    <phoneticPr fontId="1" type="noConversion"/>
  </si>
  <si>
    <t>奖项类别</t>
    <phoneticPr fontId="1" type="noConversion"/>
  </si>
  <si>
    <t>奖项级别</t>
    <phoneticPr fontId="1" type="noConversion"/>
  </si>
  <si>
    <t>类别</t>
    <phoneticPr fontId="1" type="noConversion"/>
  </si>
  <si>
    <t>级别</t>
    <phoneticPr fontId="1" type="noConversion"/>
  </si>
  <si>
    <t>科研绩效工资</t>
    <phoneticPr fontId="1" type="noConversion"/>
  </si>
  <si>
    <t>著作类别</t>
    <phoneticPr fontId="1" type="noConversion"/>
  </si>
  <si>
    <t>出版社级别</t>
    <phoneticPr fontId="1" type="noConversion"/>
  </si>
  <si>
    <t>分数（分/万字）</t>
    <phoneticPr fontId="1" type="noConversion"/>
  </si>
  <si>
    <t>学术专著</t>
    <phoneticPr fontId="1" type="noConversion"/>
  </si>
  <si>
    <t>学术译著</t>
    <phoneticPr fontId="1" type="noConversion"/>
  </si>
  <si>
    <t>学术编著</t>
    <phoneticPr fontId="1" type="noConversion"/>
  </si>
  <si>
    <t>词典类工具书</t>
    <phoneticPr fontId="1" type="noConversion"/>
  </si>
  <si>
    <t>其他工具书</t>
    <phoneticPr fontId="1" type="noConversion"/>
  </si>
  <si>
    <t>科研成果奖类别</t>
    <phoneticPr fontId="1" type="noConversion"/>
  </si>
  <si>
    <t>奖项级别</t>
    <phoneticPr fontId="1" type="noConversion"/>
  </si>
  <si>
    <t>分数（分/项）</t>
    <phoneticPr fontId="1" type="noConversion"/>
  </si>
  <si>
    <t>国家级政府科研奖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</si>
  <si>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</si>
  <si>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</si>
  <si>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</si>
  <si>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省部级政府科研奖</t>
    <phoneticPr fontId="1" type="noConversion"/>
  </si>
  <si>
    <t>三等</t>
    <phoneticPr fontId="1" type="noConversion"/>
  </si>
  <si>
    <t>副省级政府科研奖</t>
    <phoneticPr fontId="1" type="noConversion"/>
  </si>
  <si>
    <t>市厅级政府科研奖</t>
    <phoneticPr fontId="1" type="noConversion"/>
  </si>
  <si>
    <t>国家级学术团体奖</t>
    <phoneticPr fontId="1" type="noConversion"/>
  </si>
  <si>
    <t>省级学术团体奖</t>
    <phoneticPr fontId="1" type="noConversion"/>
  </si>
  <si>
    <t>一等</t>
    <phoneticPr fontId="1" type="noConversion"/>
  </si>
  <si>
    <t>美术类</t>
    <phoneticPr fontId="1" type="noConversion"/>
  </si>
  <si>
    <t>分数</t>
    <phoneticPr fontId="1" type="noConversion"/>
  </si>
  <si>
    <t>音乐类</t>
    <phoneticPr fontId="1" type="noConversion"/>
  </si>
  <si>
    <t>体育类</t>
    <phoneticPr fontId="1" type="noConversion"/>
  </si>
  <si>
    <t>文学类</t>
    <phoneticPr fontId="1" type="noConversion"/>
  </si>
  <si>
    <t>是否结项</t>
    <phoneticPr fontId="1" type="noConversion"/>
  </si>
  <si>
    <t>结项等级</t>
    <phoneticPr fontId="1" type="noConversion"/>
  </si>
  <si>
    <t>超过原计划结项日期2年以上者不计结项分；每人每年计分最高不超过1000分；由上级主管部门立项、我校按要求出资的项目不再计项目分和经费分奖励，计分纳入年终科研奖评选</t>
    <phoneticPr fontId="1" type="noConversion"/>
  </si>
  <si>
    <t>超过原计划结项日期2年以上者不计结项分；每人每年计分最高不超过600分；结项分只计分不作奖励，纳入年终科研评奖评选</t>
    <phoneticPr fontId="1" type="noConversion"/>
  </si>
  <si>
    <t>超过原计划结项日期2年以上者不计结项分；计分不作奖励，纳入年终科研奖评选</t>
    <phoneticPr fontId="1" type="noConversion"/>
  </si>
  <si>
    <t>小计</t>
    <phoneticPr fontId="1" type="noConversion"/>
  </si>
  <si>
    <t>级别</t>
    <phoneticPr fontId="1" type="noConversion"/>
  </si>
  <si>
    <t>特等</t>
    <phoneticPr fontId="1" type="noConversion"/>
  </si>
  <si>
    <t>作者排名</t>
    <phoneticPr fontId="1" type="noConversion"/>
  </si>
  <si>
    <t>小计</t>
    <phoneticPr fontId="1" type="noConversion"/>
  </si>
  <si>
    <t>字数(万)</t>
    <phoneticPr fontId="1" type="noConversion"/>
  </si>
  <si>
    <t>类别+级别</t>
    <phoneticPr fontId="1" type="noConversion"/>
  </si>
  <si>
    <t>学术专著(修订版)</t>
    <phoneticPr fontId="1" type="noConversion"/>
  </si>
  <si>
    <t>学术译著(修订版)</t>
    <phoneticPr fontId="1" type="noConversion"/>
  </si>
  <si>
    <t>学术编著(修订版)</t>
    <phoneticPr fontId="1" type="noConversion"/>
  </si>
  <si>
    <t>词典类工具书(修订版)</t>
    <phoneticPr fontId="1" type="noConversion"/>
  </si>
  <si>
    <t>其他工具书(修订版)</t>
    <phoneticPr fontId="1" type="noConversion"/>
  </si>
  <si>
    <t>其他工具书单本计分不超过400分。</t>
    <phoneticPr fontId="1" type="noConversion"/>
  </si>
  <si>
    <t>A2类各学科排名第一期刊参照A1类标准奖励</t>
    <phoneticPr fontId="1" type="noConversion"/>
  </si>
  <si>
    <t>如公开发表则扣除本计分</t>
    <phoneticPr fontId="1" type="noConversion"/>
  </si>
  <si>
    <t>类别+级别</t>
    <phoneticPr fontId="1" type="noConversion"/>
  </si>
  <si>
    <t>类别+级别</t>
    <phoneticPr fontId="1" type="noConversion"/>
  </si>
  <si>
    <t>小计</t>
    <phoneticPr fontId="1" type="noConversion"/>
  </si>
  <si>
    <t>科研绩效计分</t>
    <phoneticPr fontId="1" type="noConversion"/>
  </si>
  <si>
    <t>出版时间</t>
    <phoneticPr fontId="1" type="noConversion"/>
  </si>
  <si>
    <t>发表时间</t>
    <phoneticPr fontId="1" type="noConversion"/>
  </si>
  <si>
    <t>作者排名</t>
    <phoneticPr fontId="1" type="noConversion"/>
  </si>
  <si>
    <t>获奖时间</t>
    <phoneticPr fontId="1" type="noConversion"/>
  </si>
  <si>
    <t>经费(万)</t>
    <phoneticPr fontId="1" type="noConversion"/>
  </si>
  <si>
    <t>计划结项日期</t>
    <phoneticPr fontId="1" type="noConversion"/>
  </si>
  <si>
    <r>
      <t>备注：                                                                                                                                                                                                                                                          科研项目类：                                                                                                                                                                                                                                                 1.超过原计划结项日期2年以上者不计结项分；                                                                                                                                                                                                                        2.纵向科研项目每人每年计分最高不超过1000分、横向科研项目每人每年计分最高不超过600分；                                                                                                                                                                               3.</t>
    </r>
    <r>
      <rPr>
        <u/>
        <sz val="10"/>
        <color theme="1"/>
        <rFont val="宋体"/>
        <family val="3"/>
        <charset val="134"/>
        <scheme val="minor"/>
      </rPr>
      <t>由上级主管部门立项、我校按要求出资的项目不再计项目分和经费分奖励，计分纳入年终科研奖评选</t>
    </r>
    <r>
      <rPr>
        <sz val="10"/>
        <color theme="1"/>
        <rFont val="宋体"/>
        <family val="3"/>
        <charset val="134"/>
        <scheme val="minor"/>
      </rPr>
      <t>；                                                                                                                                                                             4.新入职我校的教职员工，其在原单位主持的纵向科研项目转入我校，项目分按100%计算；未转入我校但在我校工作期间结项并署名为我校的，项目分按50%计分。经费分按实际转入我校的项目经费额计算；                                                                                       5.</t>
    </r>
    <r>
      <rPr>
        <u/>
        <sz val="10"/>
        <color theme="1"/>
        <rFont val="宋体"/>
        <family val="3"/>
        <charset val="134"/>
        <scheme val="minor"/>
      </rPr>
      <t>横向科研项目结项分只计分不作奖励，纳入年终科研评奖评选；校级科研项目计分一律不作奖励，纳入年终科研奖评选</t>
    </r>
    <r>
      <rPr>
        <sz val="10"/>
        <color theme="1"/>
        <rFont val="宋体"/>
        <family val="3"/>
        <charset val="134"/>
        <scheme val="minor"/>
      </rPr>
      <t>。                                                                                                                                                             学术论文类：                                                                                                                                                                                                                                                          1.A2类各学科排名第一期刊参照A1类标准奖励；                                                                                                                                                                                                                               2.学术论文属于多个类别的，按较高级别标准计算，不重复计分；                                                                                                                                                                                                                3.D类论文每人每年申请篇数不得超过5篇。                                                                                                                                                                                                                                             著作类：                                                                                                                                                                                                                                                                         1.外文著作，其字数按中文同等版面的字数折算；                                                                                                                                                                                                                      2.图标占大量篇幅的著作，其图表版面按中文等版面的字数折算；                                                                                                                                                                                                                 3.著作类图书的修订版（不含再版），按原相应计分标准30%计算，限计1次；                                                                                                                                                                                                   4.音像出版社出版的书籍视为教材；                                                                                                                                                                                                                                       5.“其他工具书”单本计分不超过400分；                                                                                                                                                                                                                                  6.著作由多人完成，按各人实际完成字数或份额计分；若著作未标明作者参编字数，由主编或第一作者在总分不变的前提下自行决定分数分摊；                                                                                                                                              7.</t>
    </r>
    <r>
      <rPr>
        <u/>
        <sz val="10"/>
        <color theme="1"/>
        <rFont val="宋体"/>
        <family val="3"/>
        <charset val="134"/>
        <scheme val="minor"/>
      </rPr>
      <t>受学校经费资助正式出版的著作，不另计科研绩效分，但参照相应计分标准计奖励分，纳入年终科研奖评选</t>
    </r>
    <r>
      <rPr>
        <sz val="10"/>
        <color theme="1"/>
        <rFont val="宋体"/>
        <family val="3"/>
        <charset val="134"/>
        <scheme val="minor"/>
      </rPr>
      <t xml:space="preserve">。                                                                                                                                                                          科研成果奖类：                                                                                                                                                                                                                                                               1.不分奖项等级的优秀奖按三等奖计分；                                                                                                                                                                                                                                 2.成果获奖有多人的情况，由第一获奖人自行决定分数的分摊。                                                                                                                                                                                                              创作类成果：                                                                                                                                                                                                                                                            1.教师指导学生所获创作类成果不纳入本办法计分范围。                                                                           </t>
    </r>
    <phoneticPr fontId="1" type="noConversion"/>
  </si>
  <si>
    <t>立项分</t>
    <phoneticPr fontId="1" type="noConversion"/>
  </si>
  <si>
    <t>结项分</t>
    <phoneticPr fontId="1" type="noConversion"/>
  </si>
  <si>
    <t>结项分</t>
    <phoneticPr fontId="1" type="noConversion"/>
  </si>
  <si>
    <t>立项分</t>
    <phoneticPr fontId="1" type="noConversion"/>
  </si>
  <si>
    <t>优秀结项分</t>
    <phoneticPr fontId="1" type="noConversion"/>
  </si>
  <si>
    <t>部门（签章）：                      部门负责人（签章）：                      核算人：               审核人：                         登记时间：   年   月   日</t>
    <phoneticPr fontId="1" type="noConversion"/>
  </si>
  <si>
    <t>（2014-2015学年度）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</si>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</sst>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4" fillId="0" borderId="8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400"/>
  <sheetViews>
    <sheetView tabSelected="1" zoomScale="75" zoomScaleNormal="75" workbookViewId="0">
      <selection sqref="A1:B1"/>
    </sheetView>
  </sheetViews>
  <sheetFormatPr defaultRowHeight="12" x14ac:dyDescent="0.15"/>
  <cols>
    <col min="1" max="1" width="5.75" style="17" customWidth="1"/>
    <col min="2" max="2" width="5.875" style="17" customWidth="1"/>
    <col min="3" max="3" width="5.25" style="18" customWidth="1"/>
    <col min="4" max="4" width="6.125" style="17" customWidth="1"/>
    <col min="5" max="5" width="6.25" style="17" customWidth="1"/>
    <col min="6" max="6" width="4.5" style="17" customWidth="1"/>
    <col min="7" max="7" width="4.875" style="17" customWidth="1"/>
    <col min="8" max="8" width="6.375" style="17" customWidth="1"/>
    <col min="9" max="9" width="4.5" style="17" customWidth="1"/>
    <col min="10" max="11" width="4.625" style="17" customWidth="1"/>
    <col min="12" max="12" width="4.5" style="25" customWidth="1"/>
    <col min="13" max="13" width="4.75" style="25" customWidth="1"/>
    <col min="14" max="14" width="4.875" style="25" customWidth="1"/>
    <col min="15" max="15" width="4" style="19" customWidth="1"/>
    <col min="16" max="16" width="6.5" style="17" customWidth="1"/>
    <col min="17" max="18" width="4.75" style="17" customWidth="1"/>
    <col min="19" max="19" width="8" style="17" customWidth="1"/>
    <col min="20" max="20" width="5.125" style="17" customWidth="1"/>
    <col min="21" max="21" width="4.75" style="17" customWidth="1"/>
    <col min="22" max="22" width="3.625" style="17" customWidth="1"/>
    <col min="23" max="23" width="4.625" style="17" customWidth="1"/>
    <col min="24" max="24" width="3.625" style="17" customWidth="1"/>
    <col min="25" max="25" width="3.875" style="19" customWidth="1"/>
    <col min="26" max="26" width="4.625" style="17" customWidth="1"/>
    <col min="27" max="27" width="4.5" style="17" customWidth="1"/>
    <col min="28" max="28" width="4.625" style="17" customWidth="1"/>
    <col min="29" max="29" width="5.125" style="17" customWidth="1"/>
    <col min="30" max="30" width="4.875" style="17" customWidth="1"/>
    <col min="31" max="31" width="3.125" style="17" customWidth="1"/>
    <col min="32" max="32" width="4.5" style="17" customWidth="1"/>
    <col min="33" max="33" width="3.375" style="19" customWidth="1"/>
    <col min="34" max="34" width="5.375" style="17" customWidth="1"/>
    <col min="35" max="35" width="4.5" style="17" customWidth="1"/>
    <col min="36" max="37" width="4.625" style="17" customWidth="1"/>
    <col min="38" max="38" width="3.75" style="19" customWidth="1"/>
    <col min="39" max="39" width="4.75" style="17" customWidth="1"/>
    <col min="40" max="41" width="2.875" style="17" customWidth="1"/>
    <col min="42" max="42" width="4.5" style="17" customWidth="1"/>
    <col min="43" max="43" width="3.75" style="19" customWidth="1"/>
    <col min="44" max="44" width="4.125" style="19" customWidth="1"/>
    <col min="45" max="46" width="4.875" style="19" customWidth="1"/>
    <col min="47" max="16384" width="9" style="17"/>
  </cols>
  <sheetData>
    <row r="1" spans="1:46" ht="23.25" customHeight="1" x14ac:dyDescent="0.15">
      <c r="A1" s="26" t="s">
        <v>134</v>
      </c>
      <c r="B1" s="26"/>
    </row>
    <row r="2" spans="1:46" ht="22.5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46" ht="22.5" x14ac:dyDescent="0.15">
      <c r="A3" s="28" t="s">
        <v>133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ht="41.25" customHeight="1" x14ac:dyDescent="0.15">
      <c r="A4" s="29" t="s">
        <v>132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1:46" s="16" customFormat="1" ht="37.5" customHeight="1" x14ac:dyDescent="0.15">
      <c r="A5" s="33" t="s">
        <v>35</v>
      </c>
      <c r="B5" s="35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2" t="s">
        <v>3</v>
      </c>
      <c r="Q5" s="32"/>
      <c r="R5" s="32"/>
      <c r="S5" s="32"/>
      <c r="T5" s="32"/>
      <c r="U5" s="32"/>
      <c r="V5" s="32"/>
      <c r="W5" s="32"/>
      <c r="X5" s="32"/>
      <c r="Y5" s="32"/>
      <c r="Z5" s="32" t="s">
        <v>4</v>
      </c>
      <c r="AA5" s="32"/>
      <c r="AB5" s="32"/>
      <c r="AC5" s="32"/>
      <c r="AD5" s="32"/>
      <c r="AE5" s="32"/>
      <c r="AF5" s="32"/>
      <c r="AG5" s="32"/>
      <c r="AH5" s="32" t="s">
        <v>5</v>
      </c>
      <c r="AI5" s="32"/>
      <c r="AJ5" s="32"/>
      <c r="AK5" s="32"/>
      <c r="AL5" s="32"/>
      <c r="AM5" s="32" t="s">
        <v>6</v>
      </c>
      <c r="AN5" s="32"/>
      <c r="AO5" s="32"/>
      <c r="AP5" s="32"/>
      <c r="AQ5" s="32"/>
      <c r="AR5" s="30" t="s">
        <v>1</v>
      </c>
      <c r="AS5" s="30" t="s">
        <v>119</v>
      </c>
      <c r="AT5" s="30" t="s">
        <v>68</v>
      </c>
    </row>
    <row r="6" spans="1:46" s="16" customFormat="1" ht="36" x14ac:dyDescent="0.15">
      <c r="A6" s="34"/>
      <c r="B6" s="15" t="s">
        <v>8</v>
      </c>
      <c r="C6" s="15" t="s">
        <v>7</v>
      </c>
      <c r="D6" s="15" t="s">
        <v>32</v>
      </c>
      <c r="E6" s="15" t="s">
        <v>125</v>
      </c>
      <c r="F6" s="15" t="s">
        <v>96</v>
      </c>
      <c r="G6" s="15" t="s">
        <v>97</v>
      </c>
      <c r="H6" s="15" t="s">
        <v>33</v>
      </c>
      <c r="I6" s="15" t="s">
        <v>34</v>
      </c>
      <c r="J6" s="15" t="s">
        <v>124</v>
      </c>
      <c r="K6" s="15" t="s">
        <v>130</v>
      </c>
      <c r="L6" s="22" t="s">
        <v>129</v>
      </c>
      <c r="M6" s="22" t="s">
        <v>131</v>
      </c>
      <c r="N6" s="22" t="s">
        <v>9</v>
      </c>
      <c r="O6" s="15" t="s">
        <v>56</v>
      </c>
      <c r="P6" s="15" t="s">
        <v>62</v>
      </c>
      <c r="Q6" s="15" t="s">
        <v>54</v>
      </c>
      <c r="R6" s="15" t="s">
        <v>40</v>
      </c>
      <c r="S6" s="15" t="s">
        <v>60</v>
      </c>
      <c r="T6" s="15" t="s">
        <v>121</v>
      </c>
      <c r="U6" s="15" t="s">
        <v>104</v>
      </c>
      <c r="V6" s="15" t="s">
        <v>102</v>
      </c>
      <c r="W6" s="15" t="s">
        <v>55</v>
      </c>
      <c r="X6" s="15" t="s">
        <v>53</v>
      </c>
      <c r="Y6" s="15" t="s">
        <v>101</v>
      </c>
      <c r="Z6" s="15" t="s">
        <v>61</v>
      </c>
      <c r="AA6" s="15" t="s">
        <v>57</v>
      </c>
      <c r="AB6" s="15" t="s">
        <v>58</v>
      </c>
      <c r="AC6" s="15" t="s">
        <v>120</v>
      </c>
      <c r="AD6" s="15" t="s">
        <v>122</v>
      </c>
      <c r="AE6" s="15" t="s">
        <v>59</v>
      </c>
      <c r="AF6" s="15" t="s">
        <v>106</v>
      </c>
      <c r="AG6" s="15" t="s">
        <v>105</v>
      </c>
      <c r="AH6" s="15" t="s">
        <v>63</v>
      </c>
      <c r="AI6" s="15" t="s">
        <v>64</v>
      </c>
      <c r="AJ6" s="15" t="s">
        <v>65</v>
      </c>
      <c r="AK6" s="15" t="s">
        <v>123</v>
      </c>
      <c r="AL6" s="15" t="s">
        <v>56</v>
      </c>
      <c r="AM6" s="15" t="s">
        <v>63</v>
      </c>
      <c r="AN6" s="15" t="s">
        <v>66</v>
      </c>
      <c r="AO6" s="15" t="s">
        <v>67</v>
      </c>
      <c r="AP6" s="15" t="s">
        <v>123</v>
      </c>
      <c r="AQ6" s="15" t="s">
        <v>118</v>
      </c>
      <c r="AR6" s="31"/>
      <c r="AS6" s="31"/>
      <c r="AT6" s="31"/>
    </row>
    <row r="7" spans="1:46" s="18" customFormat="1" ht="67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23" t="str">
        <f>IFERROR(VLOOKUP(C7,计分标准!A2:B22,2,FALSE),"")</f>
        <v/>
      </c>
      <c r="L7" s="23" t="str">
        <f>IF(F7="是",VLOOKUP(C7,计分标准!A2:C22,3,FALSE),"0")</f>
        <v>0</v>
      </c>
      <c r="M7" s="23" t="str">
        <f>IF(OR(G7="优秀",AND(OR(C7="校级重点项目",C7="校级一般项目",C7="校级扶持项目",C7="政府横向项目",C7="非政府横向项目"),F7="是")),VLOOKUP(C7,计分标准!A2:D22,4,FALSE),"0")</f>
        <v>0</v>
      </c>
      <c r="N7" s="23" t="str">
        <f>IFERROR(J7*(VLOOKUP(C7,计分标准!A2:E22,5,FALSE)),"0")</f>
        <v>0</v>
      </c>
      <c r="O7" s="15">
        <f>SUM(K7:N7)</f>
        <v>0</v>
      </c>
      <c r="P7" s="14"/>
      <c r="Q7" s="14"/>
      <c r="R7" s="14"/>
      <c r="S7" s="14"/>
      <c r="T7" s="14"/>
      <c r="U7" s="14"/>
      <c r="V7" s="14"/>
      <c r="W7" s="14"/>
      <c r="X7" s="14" t="str">
        <f>IFERROR(VLOOKUP(V7,计分标准!A27:B36,2,FALSE),"")</f>
        <v/>
      </c>
      <c r="Y7" s="20" t="str">
        <f>IF(Q7="书评",VLOOKUP(V7,计分标准!A27:B36,2,FALSE)*0.5,IF(Q7="会议综述",VLOOKUP(V7,计分标准!A27:B36,2,FALSE)*0.3,IF(AND(U7="第二",OR(V7="A1类",V7="A2类",V7="B1类",V7="B2类")),X7*0.3,IF(AND(U7="第二",OR(Q7="书评",Q7="会议综述")),"0",X7))))</f>
        <v/>
      </c>
      <c r="Z7" s="14"/>
      <c r="AA7" s="14"/>
      <c r="AB7" s="14"/>
      <c r="AC7" s="14"/>
      <c r="AD7" s="14"/>
      <c r="AE7" s="14"/>
      <c r="AF7" s="14"/>
      <c r="AG7" s="15" t="str">
        <f>IFERROR(PRODUCT(AF7,VLOOKUP(AA7&amp;AE7,计分标准!A42:D71,4,FALSE)),"")</f>
        <v/>
      </c>
      <c r="AH7" s="14"/>
      <c r="AI7" s="14"/>
      <c r="AJ7" s="14"/>
      <c r="AK7" s="14"/>
      <c r="AL7" s="15" t="str">
        <f>IFERROR(VLOOKUP(AI7&amp;AJ7,计分标准!A76:D93,4,FALSE),"")</f>
        <v/>
      </c>
      <c r="AM7" s="14"/>
      <c r="AN7" s="14"/>
      <c r="AO7" s="14"/>
      <c r="AP7" s="14"/>
      <c r="AQ7" s="15" t="str">
        <f>IFERROR(VLOOKUP(AN7&amp;AO7,计分标准!A98:D109,4,FALSE),"")</f>
        <v/>
      </c>
      <c r="AR7" s="15">
        <f>IFERROR(SUM(O7,Y7,AG7,AL7,AQ7),"")</f>
        <v>0</v>
      </c>
      <c r="AS7" s="15"/>
      <c r="AT7" s="15"/>
    </row>
    <row r="8" spans="1:46" s="18" customFormat="1" ht="67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23" t="str">
        <f>IFERROR(VLOOKUP(C8,计分标准!A3:B23,2,FALSE),"")</f>
        <v/>
      </c>
      <c r="L8" s="23" t="str">
        <f>IF(F8="是",VLOOKUP(C8,计分标准!A3:C23,3,FALSE),"0")</f>
        <v>0</v>
      </c>
      <c r="M8" s="23" t="str">
        <f>IF(OR(G8="优秀",AND(OR(C8="校级重点项目",C8="校级一般项目",C8="校级扶持项目",C8="政府横向项目",C8="非政府横向项目"),F8="是")),VLOOKUP(C8,计分标准!A3:D23,4,FALSE),"0")</f>
        <v>0</v>
      </c>
      <c r="N8" s="23" t="str">
        <f>IFERROR(J8*(VLOOKUP(C8,计分标准!A3:E23,5,FALSE)),"0")</f>
        <v>0</v>
      </c>
      <c r="O8" s="15">
        <f t="shared" ref="O8:O48" si="0">SUM(K8:N8)</f>
        <v>0</v>
      </c>
      <c r="P8" s="14"/>
      <c r="Q8" s="14"/>
      <c r="R8" s="14"/>
      <c r="S8" s="14"/>
      <c r="T8" s="14"/>
      <c r="U8" s="14"/>
      <c r="V8" s="14"/>
      <c r="W8" s="14"/>
      <c r="X8" s="14" t="str">
        <f>IFERROR(VLOOKUP(V8,计分标准!A28:B37,2,FALSE),"")</f>
        <v/>
      </c>
      <c r="Y8" s="20" t="str">
        <f>IF(Q8="书评",VLOOKUP(V8,计分标准!A28:B37,2,FALSE)*0.5,IF(Q8="会议综述",VLOOKUP(V8,计分标准!A28:B37,2,FALSE)*0.3,IF(AND(U8="第二",OR(V8="A1类",V8="A2类",V8="B1类",V8="B2类")),X8*0.3,IF(AND(U8="第二",OR(Q8="书评",Q8="会议综述")),"0",X8))))</f>
        <v/>
      </c>
      <c r="Z8" s="14"/>
      <c r="AA8" s="14"/>
      <c r="AB8" s="14"/>
      <c r="AC8" s="14"/>
      <c r="AD8" s="14"/>
      <c r="AE8" s="14"/>
      <c r="AF8" s="14"/>
      <c r="AG8" s="15" t="str">
        <f>IFERROR(PRODUCT(AF8,VLOOKUP(AA8&amp;AE8,计分标准!A43:D69,4,FALSE)),"")</f>
        <v/>
      </c>
      <c r="AH8" s="14"/>
      <c r="AI8" s="14"/>
      <c r="AJ8" s="14"/>
      <c r="AK8" s="14"/>
      <c r="AL8" s="15" t="str">
        <f>IFERROR(VLOOKUP(AI8&amp;AJ8,计分标准!A77:E94,4,FALSE),"")</f>
        <v/>
      </c>
      <c r="AM8" s="14"/>
      <c r="AN8" s="14"/>
      <c r="AO8" s="14"/>
      <c r="AP8" s="14"/>
      <c r="AQ8" s="15" t="str">
        <f>IFERROR(VLOOKUP(AN8&amp;AO8,计分标准!A99:E110,4,FALSE),"")</f>
        <v/>
      </c>
      <c r="AR8" s="15">
        <f t="shared" ref="AR8:AR48" si="1">IFERROR(SUM(O8,Y8,AG8,AL8,AQ8),"")</f>
        <v>0</v>
      </c>
      <c r="AS8" s="15"/>
      <c r="AT8" s="15"/>
    </row>
    <row r="9" spans="1:46" s="18" customFormat="1" ht="67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23" t="str">
        <f>IFERROR(VLOOKUP(C9,计分标准!A4:B24,2,FALSE),"")</f>
        <v/>
      </c>
      <c r="L9" s="23" t="str">
        <f>IF(F9="是",VLOOKUP(C9,计分标准!A4:C24,3,FALSE),"0")</f>
        <v>0</v>
      </c>
      <c r="M9" s="23" t="str">
        <f>IF(OR(G9="优秀",AND(OR(C9="校级重点项目",C9="校级一般项目",C9="校级扶持项目",C9="政府横向项目",C9="非政府横向项目"),F9="是")),VLOOKUP(C9,计分标准!A4:D24,4,FALSE),"0")</f>
        <v>0</v>
      </c>
      <c r="N9" s="23" t="str">
        <f>IFERROR(J9*(VLOOKUP(C9,计分标准!A4:E24,5,FALSE)),"0")</f>
        <v>0</v>
      </c>
      <c r="O9" s="15">
        <f t="shared" si="0"/>
        <v>0</v>
      </c>
      <c r="P9" s="14"/>
      <c r="Q9" s="14"/>
      <c r="R9" s="14"/>
      <c r="S9" s="14"/>
      <c r="T9" s="14"/>
      <c r="U9" s="14"/>
      <c r="V9" s="14"/>
      <c r="W9" s="14"/>
      <c r="X9" s="14" t="str">
        <f>IFERROR(VLOOKUP(V9,计分标准!A29:B38,2,FALSE),"")</f>
        <v/>
      </c>
      <c r="Y9" s="20" t="str">
        <f>IF(Q9="书评",VLOOKUP(V9,计分标准!A29:B38,2,FALSE)*0.5,IF(Q9="会议综述",VLOOKUP(V9,计分标准!A29:B38,2,FALSE)*0.3,IF(AND(U9="第二",OR(V9="A1类",V9="A2类",V9="B1类",V9="B2类")),X9*0.3,IF(AND(U9="第二",OR(Q9="书评",Q9="会议综述")),"0",X9))))</f>
        <v/>
      </c>
      <c r="Z9" s="14"/>
      <c r="AA9" s="14"/>
      <c r="AB9" s="14"/>
      <c r="AC9" s="14"/>
      <c r="AD9" s="14"/>
      <c r="AE9" s="14"/>
      <c r="AF9" s="14"/>
      <c r="AG9" s="15" t="str">
        <f>IFERROR(PRODUCT(AF9,VLOOKUP(AA9&amp;AE9,计分标准!A44:D70,4,FALSE)),"")</f>
        <v/>
      </c>
      <c r="AH9" s="14"/>
      <c r="AI9" s="14"/>
      <c r="AJ9" s="14"/>
      <c r="AK9" s="14"/>
      <c r="AL9" s="15" t="str">
        <f>IFERROR(VLOOKUP(AI9&amp;AJ9,计分标准!A78:E95,4,FALSE),"")</f>
        <v/>
      </c>
      <c r="AM9" s="14"/>
      <c r="AN9" s="14"/>
      <c r="AO9" s="14"/>
      <c r="AP9" s="14"/>
      <c r="AQ9" s="15" t="str">
        <f>IFERROR(VLOOKUP(AN9&amp;AO9,计分标准!A100:E111,4,FALSE),"")</f>
        <v/>
      </c>
      <c r="AR9" s="15">
        <f t="shared" ref="AR9" si="2">IFERROR(SUM(O9,Y9,AG9,AL9,AQ9),"")</f>
        <v>0</v>
      </c>
      <c r="AS9" s="15"/>
      <c r="AT9" s="15"/>
    </row>
    <row r="10" spans="1:46" s="18" customFormat="1" ht="67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3" t="str">
        <f>IFERROR(VLOOKUP(C10,计分标准!A5:B25,2,FALSE),"")</f>
        <v/>
      </c>
      <c r="L10" s="23" t="str">
        <f>IF(F10="是",VLOOKUP(C10,计分标准!A5:C25,3,FALSE),"0")</f>
        <v>0</v>
      </c>
      <c r="M10" s="23" t="str">
        <f>IF(OR(G10="优秀",AND(OR(C10="校级重点项目",C10="校级一般项目",C10="校级扶持项目",C10="政府横向项目",C10="非政府横向项目"),F10="是")),VLOOKUP(C10,计分标准!A5:D25,4,FALSE),"0")</f>
        <v>0</v>
      </c>
      <c r="N10" s="23" t="str">
        <f>IFERROR(J10*(VLOOKUP(C10,计分标准!A5:E25,5,FALSE)),"0")</f>
        <v>0</v>
      </c>
      <c r="O10" s="15">
        <f t="shared" si="0"/>
        <v>0</v>
      </c>
      <c r="P10" s="14"/>
      <c r="Q10" s="14"/>
      <c r="R10" s="14"/>
      <c r="S10" s="14"/>
      <c r="T10" s="14"/>
      <c r="U10" s="14"/>
      <c r="V10" s="14"/>
      <c r="W10" s="14"/>
      <c r="X10" s="14" t="str">
        <f>IFERROR(VLOOKUP(V10,计分标准!A30:B39,2,FALSE),"")</f>
        <v/>
      </c>
      <c r="Y10" s="20" t="str">
        <f>IF(Q10="书评",VLOOKUP(V10,计分标准!A30:B39,2,FALSE)*0.5,IF(Q10="会议综述",VLOOKUP(V10,计分标准!A30:B39,2,FALSE)*0.3,IF(AND(U10="第二",OR(V10="A1类",V10="A2类",V10="B1类",V10="B2类")),X10*0.3,IF(AND(U10="第二",OR(Q10="书评",Q10="会议综述")),"0",X10))))</f>
        <v/>
      </c>
      <c r="Z10" s="14"/>
      <c r="AA10" s="14"/>
      <c r="AB10" s="14"/>
      <c r="AC10" s="14"/>
      <c r="AD10" s="14"/>
      <c r="AE10" s="14"/>
      <c r="AF10" s="14"/>
      <c r="AG10" s="15" t="str">
        <f>IFERROR(PRODUCT(AF10,VLOOKUP(AA10&amp;AE10,计分标准!A48:D71,4,FALSE)),"")</f>
        <v/>
      </c>
      <c r="AH10" s="14"/>
      <c r="AI10" s="14"/>
      <c r="AJ10" s="14"/>
      <c r="AK10" s="14"/>
      <c r="AL10" s="15" t="str">
        <f>IFERROR(VLOOKUP(AI10&amp;AJ10,计分标准!A79:E96,4,FALSE),"")</f>
        <v/>
      </c>
      <c r="AM10" s="14"/>
      <c r="AN10" s="14"/>
      <c r="AO10" s="14"/>
      <c r="AP10" s="14"/>
      <c r="AQ10" s="15" t="str">
        <f>IFERROR(VLOOKUP(AN10&amp;AO10,计分标准!A101:E112,4,FALSE),"")</f>
        <v/>
      </c>
      <c r="AR10" s="15">
        <f t="shared" si="1"/>
        <v>0</v>
      </c>
      <c r="AS10" s="15"/>
      <c r="AT10" s="15"/>
    </row>
    <row r="11" spans="1:46" s="18" customFormat="1" ht="67.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3" t="str">
        <f>IFERROR(VLOOKUP(C11,计分标准!A6:B26,2,FALSE),"")</f>
        <v/>
      </c>
      <c r="L11" s="23" t="str">
        <f>IF(F11="是",VLOOKUP(C11,计分标准!A6:C26,3,FALSE),"0")</f>
        <v>0</v>
      </c>
      <c r="M11" s="23" t="str">
        <f>IF(OR(G11="优秀",AND(OR(C11="校级重点项目",C11="校级一般项目",C11="校级扶持项目",C11="政府横向项目",C11="非政府横向项目"),F11="是")),VLOOKUP(C11,计分标准!A6:D26,4,FALSE),"0")</f>
        <v>0</v>
      </c>
      <c r="N11" s="23" t="str">
        <f>IFERROR(J11*(VLOOKUP(C11,计分标准!A6:E26,5,FALSE)),"0")</f>
        <v>0</v>
      </c>
      <c r="O11" s="15">
        <f t="shared" si="0"/>
        <v>0</v>
      </c>
      <c r="P11" s="14"/>
      <c r="Q11" s="14"/>
      <c r="R11" s="14"/>
      <c r="S11" s="14"/>
      <c r="T11" s="14"/>
      <c r="U11" s="14"/>
      <c r="V11" s="14"/>
      <c r="W11" s="14"/>
      <c r="X11" s="14" t="str">
        <f>IFERROR(VLOOKUP(V11,计分标准!A31:B40,2,FALSE),"")</f>
        <v/>
      </c>
      <c r="Y11" s="20" t="str">
        <f>IF(Q11="书评",VLOOKUP(V11,计分标准!A31:B40,2,FALSE)*0.5,IF(Q11="会议综述",VLOOKUP(V11,计分标准!A31:B40,2,FALSE)*0.3,IF(AND(U11="第二",OR(V11="A1类",V11="A2类",V11="B1类",V11="B2类")),X11*0.3,IF(AND(U11="第二",OR(Q11="书评",Q11="会议综述")),"0",X11))))</f>
        <v/>
      </c>
      <c r="Z11" s="14"/>
      <c r="AA11" s="14"/>
      <c r="AB11" s="14"/>
      <c r="AC11" s="14"/>
      <c r="AD11" s="14"/>
      <c r="AE11" s="14"/>
      <c r="AF11" s="14"/>
      <c r="AG11" s="15" t="str">
        <f>IFERROR(PRODUCT(AF11,VLOOKUP(AA11&amp;AE11,计分标准!A49:E74,4,FALSE)),"")</f>
        <v/>
      </c>
      <c r="AH11" s="14"/>
      <c r="AI11" s="14"/>
      <c r="AJ11" s="14"/>
      <c r="AK11" s="14"/>
      <c r="AL11" s="15" t="str">
        <f>IFERROR(VLOOKUP(AI11&amp;AJ11,计分标准!A80:E97,4,FALSE),"")</f>
        <v/>
      </c>
      <c r="AM11" s="14"/>
      <c r="AN11" s="14"/>
      <c r="AO11" s="14"/>
      <c r="AP11" s="14"/>
      <c r="AQ11" s="15" t="str">
        <f>IFERROR(VLOOKUP(AN11&amp;AO11,计分标准!A102:E113,4,FALSE),"")</f>
        <v/>
      </c>
      <c r="AR11" s="15">
        <f t="shared" si="1"/>
        <v>0</v>
      </c>
      <c r="AS11" s="15"/>
      <c r="AT11" s="15"/>
    </row>
    <row r="12" spans="1:46" s="18" customFormat="1" ht="67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3" t="str">
        <f>IFERROR(VLOOKUP(C12,计分标准!A7:B27,2,FALSE),"")</f>
        <v/>
      </c>
      <c r="L12" s="23" t="str">
        <f>IF(F12="是",VLOOKUP(C12,计分标准!A7:C27,3,FALSE),"0")</f>
        <v>0</v>
      </c>
      <c r="M12" s="23" t="str">
        <f>IF(OR(G12="优秀",AND(OR(C12="校级重点项目",C12="校级一般项目",C12="校级扶持项目",C12="政府横向项目",C12="非政府横向项目"),F12="是")),VLOOKUP(C12,计分标准!A7:D27,4,FALSE),"0")</f>
        <v>0</v>
      </c>
      <c r="N12" s="23" t="str">
        <f>IFERROR(J12*(VLOOKUP(C12,计分标准!A7:E27,5,FALSE)),"0")</f>
        <v>0</v>
      </c>
      <c r="O12" s="15">
        <f t="shared" si="0"/>
        <v>0</v>
      </c>
      <c r="P12" s="14"/>
      <c r="Q12" s="14"/>
      <c r="R12" s="14"/>
      <c r="S12" s="14"/>
      <c r="T12" s="14"/>
      <c r="U12" s="14"/>
      <c r="V12" s="14"/>
      <c r="W12" s="14"/>
      <c r="X12" s="14" t="str">
        <f>IFERROR(VLOOKUP(V12,计分标准!A32:B41,2,FALSE),"")</f>
        <v/>
      </c>
      <c r="Y12" s="20" t="str">
        <f>IF(Q12="书评",VLOOKUP(V12,计分标准!A32:B41,2,FALSE)*0.5,IF(Q12="会议综述",VLOOKUP(V12,计分标准!A32:B41,2,FALSE)*0.3,IF(AND(U12="第二",OR(V12="A1类",V12="A2类",V12="B1类",V12="B2类")),X12*0.3,IF(AND(U12="第二",OR(Q12="书评",Q12="会议综述")),"0",X12))))</f>
        <v/>
      </c>
      <c r="Z12" s="14"/>
      <c r="AA12" s="14"/>
      <c r="AB12" s="14"/>
      <c r="AC12" s="14"/>
      <c r="AD12" s="14"/>
      <c r="AE12" s="14"/>
      <c r="AF12" s="14"/>
      <c r="AG12" s="15" t="str">
        <f>IFERROR(PRODUCT(AF12,VLOOKUP(AA12&amp;AE12,计分标准!A50:E75,4,FALSE)),"")</f>
        <v/>
      </c>
      <c r="AH12" s="14"/>
      <c r="AI12" s="14"/>
      <c r="AJ12" s="14"/>
      <c r="AK12" s="14"/>
      <c r="AL12" s="15" t="str">
        <f>IFERROR(VLOOKUP(AI12&amp;AJ12,计分标准!A81:E98,4,FALSE),"")</f>
        <v/>
      </c>
      <c r="AM12" s="14"/>
      <c r="AN12" s="14"/>
      <c r="AO12" s="14"/>
      <c r="AP12" s="14"/>
      <c r="AQ12" s="15" t="str">
        <f>IFERROR(VLOOKUP(AN12&amp;AO12,计分标准!A103:E114,4,FALSE),"")</f>
        <v/>
      </c>
      <c r="AR12" s="15">
        <f t="shared" si="1"/>
        <v>0</v>
      </c>
      <c r="AS12" s="15"/>
      <c r="AT12" s="15"/>
    </row>
    <row r="13" spans="1:46" s="18" customFormat="1" ht="67.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3" t="str">
        <f>IFERROR(VLOOKUP(C13,计分标准!A8:B28,2,FALSE),"")</f>
        <v/>
      </c>
      <c r="L13" s="23" t="str">
        <f>IF(F13="是",VLOOKUP(C13,计分标准!A8:C28,3,FALSE),"0")</f>
        <v>0</v>
      </c>
      <c r="M13" s="23" t="str">
        <f>IF(OR(G13="优秀",AND(OR(C13="校级重点项目",C13="校级一般项目",C13="校级扶持项目",C13="政府横向项目",C13="非政府横向项目"),F13="是")),VLOOKUP(C13,计分标准!A8:D28,4,FALSE),"0")</f>
        <v>0</v>
      </c>
      <c r="N13" s="23" t="str">
        <f>IFERROR(J13*(VLOOKUP(C13,计分标准!A8:E28,5,FALSE)),"0")</f>
        <v>0</v>
      </c>
      <c r="O13" s="15">
        <f t="shared" si="0"/>
        <v>0</v>
      </c>
      <c r="P13" s="14"/>
      <c r="Q13" s="14"/>
      <c r="R13" s="14"/>
      <c r="S13" s="14"/>
      <c r="T13" s="14"/>
      <c r="U13" s="14"/>
      <c r="V13" s="14"/>
      <c r="W13" s="14"/>
      <c r="X13" s="14" t="str">
        <f>IFERROR(VLOOKUP(V13,计分标准!A33:B42,2,FALSE),"")</f>
        <v/>
      </c>
      <c r="Y13" s="20" t="str">
        <f>IF(Q13="书评",VLOOKUP(V13,计分标准!A33:B42,2,FALSE)*0.5,IF(Q13="会议综述",VLOOKUP(V13,计分标准!A33:B42,2,FALSE)*0.3,IF(AND(U13="第二",OR(V13="A1类",V13="A2类",V13="B1类",V13="B2类")),X13*0.3,IF(AND(U13="第二",OR(Q13="书评",Q13="会议综述")),"0",X13))))</f>
        <v/>
      </c>
      <c r="Z13" s="14"/>
      <c r="AA13" s="14"/>
      <c r="AB13" s="14"/>
      <c r="AC13" s="14"/>
      <c r="AD13" s="14"/>
      <c r="AE13" s="14"/>
      <c r="AF13" s="14"/>
      <c r="AG13" s="15" t="str">
        <f>IFERROR(PRODUCT(AF13,VLOOKUP(AA13&amp;AE13,计分标准!A54:E76,4,FALSE)),"")</f>
        <v/>
      </c>
      <c r="AH13" s="14"/>
      <c r="AI13" s="14"/>
      <c r="AJ13" s="14"/>
      <c r="AK13" s="14"/>
      <c r="AL13" s="15" t="str">
        <f>IFERROR(VLOOKUP(AI13&amp;AJ13,计分标准!A82:E99,4,FALSE),"")</f>
        <v/>
      </c>
      <c r="AM13" s="14"/>
      <c r="AN13" s="14"/>
      <c r="AO13" s="14"/>
      <c r="AP13" s="14"/>
      <c r="AQ13" s="15" t="str">
        <f>IFERROR(VLOOKUP(AN13&amp;AO13,计分标准!A104:E115,4,FALSE),"")</f>
        <v/>
      </c>
      <c r="AR13" s="15">
        <f t="shared" si="1"/>
        <v>0</v>
      </c>
      <c r="AS13" s="15"/>
      <c r="AT13" s="15"/>
    </row>
    <row r="14" spans="1:46" s="18" customFormat="1" ht="67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3" t="str">
        <f>IFERROR(VLOOKUP(C14,计分标准!A9:B29,2,FALSE),"")</f>
        <v/>
      </c>
      <c r="L14" s="23" t="str">
        <f>IF(F14="是",VLOOKUP(C14,计分标准!A9:C29,3,FALSE),"0")</f>
        <v>0</v>
      </c>
      <c r="M14" s="23" t="str">
        <f>IF(OR(G14="优秀",AND(OR(C14="校级重点项目",C14="校级一般项目",C14="校级扶持项目",C14="政府横向项目",C14="非政府横向项目"),F14="是")),VLOOKUP(C14,计分标准!A9:D29,4,FALSE),"0")</f>
        <v>0</v>
      </c>
      <c r="N14" s="23" t="str">
        <f>IFERROR(J14*(VLOOKUP(C14,计分标准!A9:E29,5,FALSE)),"0")</f>
        <v>0</v>
      </c>
      <c r="O14" s="15">
        <f t="shared" si="0"/>
        <v>0</v>
      </c>
      <c r="P14" s="14"/>
      <c r="Q14" s="14"/>
      <c r="R14" s="14"/>
      <c r="S14" s="14"/>
      <c r="T14" s="14"/>
      <c r="U14" s="14"/>
      <c r="V14" s="14"/>
      <c r="W14" s="14"/>
      <c r="X14" s="14" t="str">
        <f>IFERROR(VLOOKUP(V14,计分标准!A34:B43,2,FALSE),"")</f>
        <v/>
      </c>
      <c r="Y14" s="20" t="str">
        <f>IF(Q14="书评",VLOOKUP(V14,计分标准!A34:B43,2,FALSE)*0.5,IF(Q14="会议综述",VLOOKUP(V14,计分标准!A34:B43,2,FALSE)*0.3,IF(AND(U14="第二",OR(V14="A1类",V14="A2类",V14="B1类",V14="B2类")),X14*0.3,IF(AND(U14="第二",OR(Q14="书评",Q14="会议综述")),"0",X14))))</f>
        <v/>
      </c>
      <c r="Z14" s="14"/>
      <c r="AA14" s="14"/>
      <c r="AB14" s="14"/>
      <c r="AC14" s="14"/>
      <c r="AD14" s="14"/>
      <c r="AE14" s="14"/>
      <c r="AF14" s="14"/>
      <c r="AG14" s="15" t="str">
        <f>IFERROR(PRODUCT(AF14,VLOOKUP(AA14&amp;AE14,计分标准!A55:E77,4,FALSE)),"")</f>
        <v/>
      </c>
      <c r="AH14" s="14"/>
      <c r="AI14" s="14"/>
      <c r="AJ14" s="14"/>
      <c r="AK14" s="14"/>
      <c r="AL14" s="15" t="str">
        <f>IFERROR(VLOOKUP(AI14&amp;AJ14,计分标准!A83:E100,4,FALSE),"")</f>
        <v/>
      </c>
      <c r="AM14" s="14"/>
      <c r="AN14" s="14"/>
      <c r="AO14" s="14"/>
      <c r="AP14" s="14"/>
      <c r="AQ14" s="15" t="str">
        <f>IFERROR(VLOOKUP(AN14&amp;AO14,计分标准!A105:E116,4,FALSE),"")</f>
        <v/>
      </c>
      <c r="AR14" s="15">
        <f t="shared" si="1"/>
        <v>0</v>
      </c>
      <c r="AS14" s="15"/>
      <c r="AT14" s="15"/>
    </row>
    <row r="15" spans="1:46" s="18" customFormat="1" ht="67.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3" t="str">
        <f>IFERROR(VLOOKUP(C15,计分标准!A10:B30,2,FALSE),"")</f>
        <v/>
      </c>
      <c r="L15" s="23" t="str">
        <f>IF(F15="是",VLOOKUP(C15,计分标准!A10:C30,3,FALSE),"0")</f>
        <v>0</v>
      </c>
      <c r="M15" s="23" t="str">
        <f>IF(OR(G15="优秀",AND(OR(C15="校级重点项目",C15="校级一般项目",C15="校级扶持项目",C15="政府横向项目",C15="非政府横向项目"),F15="是")),VLOOKUP(C15,计分标准!A10:D30,4,FALSE),"0")</f>
        <v>0</v>
      </c>
      <c r="N15" s="23" t="str">
        <f>IFERROR(J15*(VLOOKUP(C15,计分标准!A10:E30,5,FALSE)),"0")</f>
        <v>0</v>
      </c>
      <c r="O15" s="15">
        <f t="shared" si="0"/>
        <v>0</v>
      </c>
      <c r="P15" s="14"/>
      <c r="Q15" s="14"/>
      <c r="R15" s="14"/>
      <c r="S15" s="14"/>
      <c r="T15" s="14"/>
      <c r="U15" s="14"/>
      <c r="V15" s="14"/>
      <c r="W15" s="14"/>
      <c r="X15" s="14" t="str">
        <f>IFERROR(VLOOKUP(V15,计分标准!A35:B44,2,FALSE),"")</f>
        <v/>
      </c>
      <c r="Y15" s="20" t="str">
        <f>IF(Q15="书评",VLOOKUP(V15,计分标准!A35:B44,2,FALSE)*0.5,IF(Q15="会议综述",VLOOKUP(V15,计分标准!A35:B44,2,FALSE)*0.3,IF(AND(U15="第二",OR(V15="A1类",V15="A2类",V15="B1类",V15="B2类")),X15*0.3,IF(AND(U15="第二",OR(Q15="书评",Q15="会议综述")),"0",X15))))</f>
        <v/>
      </c>
      <c r="Z15" s="14"/>
      <c r="AA15" s="14"/>
      <c r="AB15" s="14"/>
      <c r="AC15" s="14"/>
      <c r="AD15" s="14"/>
      <c r="AE15" s="14"/>
      <c r="AF15" s="14"/>
      <c r="AG15" s="15" t="str">
        <f>IFERROR(PRODUCT(AF15,VLOOKUP(AA15&amp;AE15,计分标准!A56:E78,4,FALSE)),"")</f>
        <v/>
      </c>
      <c r="AH15" s="14"/>
      <c r="AI15" s="14"/>
      <c r="AJ15" s="14"/>
      <c r="AK15" s="14"/>
      <c r="AL15" s="15" t="str">
        <f>IFERROR(VLOOKUP(AI15&amp;AJ15,计分标准!A84:E101,4,FALSE),"")</f>
        <v/>
      </c>
      <c r="AM15" s="14"/>
      <c r="AN15" s="14"/>
      <c r="AO15" s="14"/>
      <c r="AP15" s="14"/>
      <c r="AQ15" s="15" t="str">
        <f>IFERROR(VLOOKUP(AN15&amp;AO15,计分标准!A106:E117,4,FALSE),"")</f>
        <v/>
      </c>
      <c r="AR15" s="15">
        <f t="shared" si="1"/>
        <v>0</v>
      </c>
      <c r="AS15" s="15"/>
      <c r="AT15" s="15"/>
    </row>
    <row r="16" spans="1:46" s="18" customFormat="1" ht="67.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23" t="str">
        <f>IFERROR(VLOOKUP(C16,计分标准!A11:B31,2,FALSE),"")</f>
        <v/>
      </c>
      <c r="L16" s="23" t="str">
        <f>IF(F16="是",VLOOKUP(C16,计分标准!A11:C31,3,FALSE),"0")</f>
        <v>0</v>
      </c>
      <c r="M16" s="23" t="str">
        <f>IF(OR(G16="优秀",AND(OR(C16="校级重点项目",C16="校级一般项目",C16="校级扶持项目",C16="政府横向项目",C16="非政府横向项目"),F16="是")),VLOOKUP(C16,计分标准!A11:D31,4,FALSE),"0")</f>
        <v>0</v>
      </c>
      <c r="N16" s="23" t="str">
        <f>IFERROR(J16*(VLOOKUP(C16,计分标准!A11:E31,5,FALSE)),"0")</f>
        <v>0</v>
      </c>
      <c r="O16" s="15">
        <f t="shared" si="0"/>
        <v>0</v>
      </c>
      <c r="P16" s="14"/>
      <c r="Q16" s="14"/>
      <c r="R16" s="14"/>
      <c r="S16" s="14"/>
      <c r="T16" s="14"/>
      <c r="U16" s="14"/>
      <c r="V16" s="14"/>
      <c r="W16" s="14"/>
      <c r="X16" s="14" t="str">
        <f>IFERROR(VLOOKUP(V16,计分标准!A36:B45,2,FALSE),"")</f>
        <v/>
      </c>
      <c r="Y16" s="20" t="str">
        <f>IF(Q16="书评",VLOOKUP(V16,计分标准!A36:B45,2,FALSE)*0.5,IF(Q16="会议综述",VLOOKUP(V16,计分标准!A36:B45,2,FALSE)*0.3,IF(AND(U16="第二",OR(V16="A1类",V16="A2类",V16="B1类",V16="B2类")),X16*0.3,IF(AND(U16="第二",OR(Q16="书评",Q16="会议综述")),"0",X16))))</f>
        <v/>
      </c>
      <c r="Z16" s="14"/>
      <c r="AA16" s="14"/>
      <c r="AB16" s="14"/>
      <c r="AC16" s="14"/>
      <c r="AD16" s="14"/>
      <c r="AE16" s="14"/>
      <c r="AF16" s="14"/>
      <c r="AG16" s="15" t="str">
        <f>IFERROR(PRODUCT(AF16,VLOOKUP(AA16&amp;AE16,计分标准!A60:E79,4,FALSE)),"")</f>
        <v/>
      </c>
      <c r="AH16" s="14"/>
      <c r="AI16" s="14"/>
      <c r="AJ16" s="14"/>
      <c r="AK16" s="14"/>
      <c r="AL16" s="15" t="str">
        <f>IFERROR(VLOOKUP(AI16&amp;AJ16,计分标准!A85:E102,4,FALSE),"")</f>
        <v/>
      </c>
      <c r="AM16" s="14"/>
      <c r="AN16" s="14"/>
      <c r="AO16" s="14"/>
      <c r="AP16" s="14"/>
      <c r="AQ16" s="15" t="str">
        <f>IFERROR(VLOOKUP(AN16&amp;AO16,计分标准!A107:E118,4,FALSE),"")</f>
        <v/>
      </c>
      <c r="AR16" s="15">
        <f t="shared" si="1"/>
        <v>0</v>
      </c>
      <c r="AS16" s="15"/>
      <c r="AT16" s="15"/>
    </row>
    <row r="17" spans="1:46" s="18" customFormat="1" ht="67.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23" t="str">
        <f>IFERROR(VLOOKUP(C17,计分标准!A12:B32,2,FALSE),"")</f>
        <v/>
      </c>
      <c r="L17" s="23" t="str">
        <f>IF(F17="是",VLOOKUP(C17,计分标准!A12:C32,3,FALSE),"0")</f>
        <v>0</v>
      </c>
      <c r="M17" s="23" t="str">
        <f>IF(OR(G17="优秀",AND(OR(C17="校级重点项目",C17="校级一般项目",C17="校级扶持项目",C17="政府横向项目",C17="非政府横向项目"),F17="是")),VLOOKUP(C17,计分标准!A12:D32,4,FALSE),"0")</f>
        <v>0</v>
      </c>
      <c r="N17" s="23" t="str">
        <f>IFERROR(J17*(VLOOKUP(C17,计分标准!A12:E32,5,FALSE)),"0")</f>
        <v>0</v>
      </c>
      <c r="O17" s="15">
        <f t="shared" si="0"/>
        <v>0</v>
      </c>
      <c r="P17" s="14"/>
      <c r="Q17" s="14"/>
      <c r="R17" s="14"/>
      <c r="S17" s="14"/>
      <c r="T17" s="14"/>
      <c r="U17" s="14"/>
      <c r="V17" s="14"/>
      <c r="W17" s="14"/>
      <c r="X17" s="14" t="str">
        <f>IFERROR(VLOOKUP(V17,计分标准!A37:B46,2,FALSE),"")</f>
        <v/>
      </c>
      <c r="Y17" s="20" t="str">
        <f>IF(Q17="书评",VLOOKUP(V17,计分标准!A37:B46,2,FALSE)*0.5,IF(Q17="会议综述",VLOOKUP(V17,计分标准!A37:B46,2,FALSE)*0.3,IF(AND(U17="第二",OR(V17="A1类",V17="A2类",V17="B1类",V17="B2类")),X17*0.3,IF(AND(U17="第二",OR(Q17="书评",Q17="会议综述")),"0",X17))))</f>
        <v/>
      </c>
      <c r="Z17" s="14"/>
      <c r="AA17" s="14"/>
      <c r="AB17" s="14"/>
      <c r="AC17" s="14"/>
      <c r="AD17" s="14"/>
      <c r="AE17" s="14"/>
      <c r="AF17" s="14"/>
      <c r="AG17" s="15" t="str">
        <f>IFERROR(PRODUCT(AF17,VLOOKUP(AA17&amp;AE17,计分标准!A61:E80,4,FALSE)),"")</f>
        <v/>
      </c>
      <c r="AH17" s="14"/>
      <c r="AI17" s="14"/>
      <c r="AJ17" s="14"/>
      <c r="AK17" s="14"/>
      <c r="AL17" s="15" t="str">
        <f>IFERROR(VLOOKUP(AI17&amp;AJ17,计分标准!A86:E103,4,FALSE),"")</f>
        <v/>
      </c>
      <c r="AM17" s="14"/>
      <c r="AN17" s="14"/>
      <c r="AO17" s="14"/>
      <c r="AP17" s="14"/>
      <c r="AQ17" s="15" t="str">
        <f>IFERROR(VLOOKUP(AN17&amp;AO17,计分标准!A108:E119,4,FALSE),"")</f>
        <v/>
      </c>
      <c r="AR17" s="15">
        <f t="shared" si="1"/>
        <v>0</v>
      </c>
      <c r="AS17" s="15"/>
      <c r="AT17" s="15"/>
    </row>
    <row r="18" spans="1:46" s="18" customFormat="1" ht="67.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3" t="str">
        <f>IFERROR(VLOOKUP(C18,计分标准!A13:B33,2,FALSE),"")</f>
        <v/>
      </c>
      <c r="L18" s="23" t="str">
        <f>IF(F18="是",VLOOKUP(C18,计分标准!A13:C33,3,FALSE),"0")</f>
        <v>0</v>
      </c>
      <c r="M18" s="23" t="str">
        <f>IF(OR(G18="优秀",AND(OR(C18="校级重点项目",C18="校级一般项目",C18="校级扶持项目",C18="政府横向项目",C18="非政府横向项目"),F18="是")),VLOOKUP(C18,计分标准!A13:D33,4,FALSE),"0")</f>
        <v>0</v>
      </c>
      <c r="N18" s="23" t="str">
        <f>IFERROR(J18*(VLOOKUP(C18,计分标准!A13:E33,5,FALSE)),"0")</f>
        <v>0</v>
      </c>
      <c r="O18" s="15">
        <f t="shared" si="0"/>
        <v>0</v>
      </c>
      <c r="P18" s="14"/>
      <c r="Q18" s="14"/>
      <c r="R18" s="14"/>
      <c r="S18" s="14"/>
      <c r="T18" s="14"/>
      <c r="U18" s="14"/>
      <c r="V18" s="14"/>
      <c r="W18" s="14"/>
      <c r="X18" s="14" t="str">
        <f>IFERROR(VLOOKUP(V18,计分标准!A38:B47,2,FALSE),"")</f>
        <v/>
      </c>
      <c r="Y18" s="20" t="str">
        <f>IF(Q18="书评",VLOOKUP(V18,计分标准!A38:B47,2,FALSE)*0.5,IF(Q18="会议综述",VLOOKUP(V18,计分标准!A38:B47,2,FALSE)*0.3,IF(AND(U18="第二",OR(V18="A1类",V18="A2类",V18="B1类",V18="B2类")),X18*0.3,IF(AND(U18="第二",OR(Q18="书评",Q18="会议综述")),"0",X18))))</f>
        <v/>
      </c>
      <c r="Z18" s="14"/>
      <c r="AA18" s="14"/>
      <c r="AB18" s="14"/>
      <c r="AC18" s="14"/>
      <c r="AD18" s="14"/>
      <c r="AE18" s="14"/>
      <c r="AF18" s="14"/>
      <c r="AG18" s="15" t="str">
        <f>IFERROR(PRODUCT(AF18,VLOOKUP(AA18&amp;AE18,计分标准!A62:E81,4,FALSE)),"")</f>
        <v/>
      </c>
      <c r="AH18" s="14"/>
      <c r="AI18" s="14"/>
      <c r="AJ18" s="14"/>
      <c r="AK18" s="14"/>
      <c r="AL18" s="15" t="str">
        <f>IFERROR(VLOOKUP(AI18&amp;AJ18,计分标准!A87:E104,4,FALSE),"")</f>
        <v/>
      </c>
      <c r="AM18" s="14"/>
      <c r="AN18" s="14"/>
      <c r="AO18" s="14"/>
      <c r="AP18" s="14"/>
      <c r="AQ18" s="15" t="str">
        <f>IFERROR(VLOOKUP(AN18&amp;AO18,计分标准!A109:E120,4,FALSE),"")</f>
        <v/>
      </c>
      <c r="AR18" s="15">
        <f t="shared" si="1"/>
        <v>0</v>
      </c>
      <c r="AS18" s="15"/>
      <c r="AT18" s="15"/>
    </row>
    <row r="19" spans="1:46" s="18" customFormat="1" ht="67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3" t="str">
        <f>IFERROR(VLOOKUP(C19,计分标准!A14:B34,2,FALSE),"")</f>
        <v/>
      </c>
      <c r="L19" s="23" t="str">
        <f>IF(F19="是",VLOOKUP(C19,计分标准!A14:C34,3,FALSE),"0")</f>
        <v>0</v>
      </c>
      <c r="M19" s="23" t="str">
        <f>IF(OR(G19="优秀",AND(OR(C19="校级重点项目",C19="校级一般项目",C19="校级扶持项目",C19="政府横向项目",C19="非政府横向项目"),F19="是")),VLOOKUP(C19,计分标准!A14:D34,4,FALSE),"0")</f>
        <v>0</v>
      </c>
      <c r="N19" s="23" t="str">
        <f>IFERROR(J19*(VLOOKUP(C19,计分标准!A14:E34,5,FALSE)),"0")</f>
        <v>0</v>
      </c>
      <c r="O19" s="15">
        <f t="shared" si="0"/>
        <v>0</v>
      </c>
      <c r="P19" s="14"/>
      <c r="Q19" s="14"/>
      <c r="R19" s="14"/>
      <c r="S19" s="14"/>
      <c r="T19" s="14"/>
      <c r="U19" s="14"/>
      <c r="V19" s="14"/>
      <c r="W19" s="14"/>
      <c r="X19" s="14" t="str">
        <f>IFERROR(VLOOKUP(V19,计分标准!A39:B48,2,FALSE),"")</f>
        <v/>
      </c>
      <c r="Y19" s="20" t="str">
        <f>IF(Q19="书评",VLOOKUP(V19,计分标准!A39:B48,2,FALSE)*0.5,IF(Q19="会议综述",VLOOKUP(V19,计分标准!A39:B48,2,FALSE)*0.3,IF(AND(U19="第二",OR(V19="A1类",V19="A2类",V19="B1类",V19="B2类")),X19*0.3,IF(AND(U19="第二",OR(Q19="书评",Q19="会议综述")),"0",X19))))</f>
        <v/>
      </c>
      <c r="Z19" s="14"/>
      <c r="AA19" s="14"/>
      <c r="AB19" s="14"/>
      <c r="AC19" s="14"/>
      <c r="AD19" s="14"/>
      <c r="AE19" s="14"/>
      <c r="AF19" s="14"/>
      <c r="AG19" s="15" t="str">
        <f>IFERROR(PRODUCT(AF19,VLOOKUP(AA19&amp;AE19,计分标准!A66:E82,4,FALSE)),"")</f>
        <v/>
      </c>
      <c r="AH19" s="14"/>
      <c r="AI19" s="14"/>
      <c r="AJ19" s="14"/>
      <c r="AK19" s="14"/>
      <c r="AL19" s="15" t="str">
        <f>IFERROR(VLOOKUP(AI19&amp;AJ19,计分标准!A88:E105,4,FALSE),"")</f>
        <v/>
      </c>
      <c r="AM19" s="14"/>
      <c r="AN19" s="14"/>
      <c r="AO19" s="14"/>
      <c r="AP19" s="14"/>
      <c r="AQ19" s="15" t="str">
        <f>IFERROR(VLOOKUP(AN19&amp;AO19,计分标准!A110:E121,4,FALSE),"")</f>
        <v/>
      </c>
      <c r="AR19" s="15">
        <f t="shared" si="1"/>
        <v>0</v>
      </c>
      <c r="AS19" s="15"/>
      <c r="AT19" s="15"/>
    </row>
    <row r="20" spans="1:46" s="18" customFormat="1" ht="67.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23" t="str">
        <f>IFERROR(VLOOKUP(C20,计分标准!A15:B35,2,FALSE),"")</f>
        <v/>
      </c>
      <c r="L20" s="23" t="str">
        <f>IF(F20="是",VLOOKUP(C20,计分标准!A15:C35,3,FALSE),"0")</f>
        <v>0</v>
      </c>
      <c r="M20" s="23" t="str">
        <f>IF(OR(G20="优秀",AND(OR(C20="校级重点项目",C20="校级一般项目",C20="校级扶持项目",C20="政府横向项目",C20="非政府横向项目"),F20="是")),VLOOKUP(C20,计分标准!A15:D35,4,FALSE),"0")</f>
        <v>0</v>
      </c>
      <c r="N20" s="23" t="str">
        <f>IFERROR(J20*(VLOOKUP(C20,计分标准!A15:E35,5,FALSE)),"0")</f>
        <v>0</v>
      </c>
      <c r="O20" s="15">
        <f t="shared" si="0"/>
        <v>0</v>
      </c>
      <c r="P20" s="14"/>
      <c r="Q20" s="14"/>
      <c r="R20" s="14"/>
      <c r="S20" s="14"/>
      <c r="T20" s="14"/>
      <c r="U20" s="14"/>
      <c r="V20" s="14"/>
      <c r="W20" s="14"/>
      <c r="X20" s="14" t="str">
        <f>IFERROR(VLOOKUP(V20,计分标准!A40:B49,2,FALSE),"")</f>
        <v/>
      </c>
      <c r="Y20" s="20" t="str">
        <f>IF(Q20="书评",VLOOKUP(V20,计分标准!A40:B49,2,FALSE)*0.5,IF(Q20="会议综述",VLOOKUP(V20,计分标准!A40:B49,2,FALSE)*0.3,IF(AND(U20="第二",OR(V20="A1类",V20="A2类",V20="B1类",V20="B2类")),X20*0.3,IF(AND(U20="第二",OR(Q20="书评",Q20="会议综述")),"0",X20))))</f>
        <v/>
      </c>
      <c r="Z20" s="14"/>
      <c r="AA20" s="14"/>
      <c r="AB20" s="14"/>
      <c r="AC20" s="14"/>
      <c r="AD20" s="14"/>
      <c r="AE20" s="14"/>
      <c r="AF20" s="14"/>
      <c r="AG20" s="15" t="str">
        <f>IFERROR(PRODUCT(AF20,VLOOKUP(AA20&amp;AE20,计分标准!A67:E83,4,FALSE)),"")</f>
        <v/>
      </c>
      <c r="AH20" s="14"/>
      <c r="AI20" s="14"/>
      <c r="AJ20" s="14"/>
      <c r="AK20" s="14"/>
      <c r="AL20" s="15" t="str">
        <f>IFERROR(VLOOKUP(AI20&amp;AJ20,计分标准!A89:E106,4,FALSE),"")</f>
        <v/>
      </c>
      <c r="AM20" s="14"/>
      <c r="AN20" s="14"/>
      <c r="AO20" s="14"/>
      <c r="AP20" s="14"/>
      <c r="AQ20" s="15" t="str">
        <f>IFERROR(VLOOKUP(AN20&amp;AO20,计分标准!A111:E122,4,FALSE),"")</f>
        <v/>
      </c>
      <c r="AR20" s="15">
        <f t="shared" si="1"/>
        <v>0</v>
      </c>
      <c r="AS20" s="15"/>
      <c r="AT20" s="15"/>
    </row>
    <row r="21" spans="1:46" s="18" customFormat="1" ht="67.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3" t="str">
        <f>IFERROR(VLOOKUP(C21,计分标准!A16:B36,2,FALSE),"")</f>
        <v/>
      </c>
      <c r="L21" s="23" t="str">
        <f>IF(F21="是",VLOOKUP(C21,计分标准!A16:C36,3,FALSE),"0")</f>
        <v>0</v>
      </c>
      <c r="M21" s="23" t="str">
        <f>IF(OR(G21="优秀",AND(OR(C21="校级重点项目",C21="校级一般项目",C21="校级扶持项目",C21="政府横向项目",C21="非政府横向项目"),F21="是")),VLOOKUP(C21,计分标准!A16:D36,4,FALSE),"0")</f>
        <v>0</v>
      </c>
      <c r="N21" s="23" t="str">
        <f>IFERROR(J21*(VLOOKUP(C21,计分标准!A16:E36,5,FALSE)),"0")</f>
        <v>0</v>
      </c>
      <c r="O21" s="15">
        <f t="shared" si="0"/>
        <v>0</v>
      </c>
      <c r="P21" s="14"/>
      <c r="Q21" s="14"/>
      <c r="R21" s="14"/>
      <c r="S21" s="14"/>
      <c r="T21" s="14"/>
      <c r="U21" s="14"/>
      <c r="V21" s="14"/>
      <c r="W21" s="14"/>
      <c r="X21" s="14" t="str">
        <f>IFERROR(VLOOKUP(V21,计分标准!A41:B50,2,FALSE),"")</f>
        <v/>
      </c>
      <c r="Y21" s="20" t="str">
        <f>IF(Q21="书评",VLOOKUP(V21,计分标准!A41:B50,2,FALSE)*0.5,IF(Q21="会议综述",VLOOKUP(V21,计分标准!A41:B50,2,FALSE)*0.3,IF(AND(U21="第二",OR(V21="A1类",V21="A2类",V21="B1类",V21="B2类")),X21*0.3,IF(AND(U21="第二",OR(Q21="书评",Q21="会议综述")),"0",X21))))</f>
        <v/>
      </c>
      <c r="Z21" s="14"/>
      <c r="AA21" s="14"/>
      <c r="AB21" s="14"/>
      <c r="AC21" s="14"/>
      <c r="AD21" s="14"/>
      <c r="AE21" s="14"/>
      <c r="AF21" s="14"/>
      <c r="AG21" s="15" t="str">
        <f>IFERROR(PRODUCT(AF21,VLOOKUP(AA21&amp;AE21,计分标准!A68:E84,4,FALSE)),"")</f>
        <v/>
      </c>
      <c r="AH21" s="14"/>
      <c r="AI21" s="14"/>
      <c r="AJ21" s="14"/>
      <c r="AK21" s="14"/>
      <c r="AL21" s="15" t="str">
        <f>IFERROR(VLOOKUP(AI21&amp;AJ21,计分标准!A90:E107,4,FALSE),"")</f>
        <v/>
      </c>
      <c r="AM21" s="14"/>
      <c r="AN21" s="14"/>
      <c r="AO21" s="14"/>
      <c r="AP21" s="14"/>
      <c r="AQ21" s="15" t="str">
        <f>IFERROR(VLOOKUP(AN21&amp;AO21,计分标准!A112:E123,4,FALSE),"")</f>
        <v/>
      </c>
      <c r="AR21" s="15">
        <f t="shared" si="1"/>
        <v>0</v>
      </c>
      <c r="AS21" s="15"/>
      <c r="AT21" s="15"/>
    </row>
    <row r="22" spans="1:46" s="18" customFormat="1" ht="67.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23" t="str">
        <f>IFERROR(VLOOKUP(C22,计分标准!A17:B37,2,FALSE),"")</f>
        <v/>
      </c>
      <c r="L22" s="23" t="str">
        <f>IF(F22="是",VLOOKUP(C22,计分标准!A17:C37,3,FALSE),"0")</f>
        <v>0</v>
      </c>
      <c r="M22" s="23" t="str">
        <f>IF(OR(G22="优秀",AND(OR(C22="校级重点项目",C22="校级一般项目",C22="校级扶持项目",C22="政府横向项目",C22="非政府横向项目"),F22="是")),VLOOKUP(C22,计分标准!A17:D37,4,FALSE),"0")</f>
        <v>0</v>
      </c>
      <c r="N22" s="23" t="str">
        <f>IFERROR(J22*(VLOOKUP(C22,计分标准!A17:E37,5,FALSE)),"0")</f>
        <v>0</v>
      </c>
      <c r="O22" s="15">
        <f t="shared" si="0"/>
        <v>0</v>
      </c>
      <c r="P22" s="14"/>
      <c r="Q22" s="14"/>
      <c r="R22" s="14"/>
      <c r="S22" s="14"/>
      <c r="T22" s="14"/>
      <c r="U22" s="14"/>
      <c r="V22" s="14"/>
      <c r="W22" s="14"/>
      <c r="X22" s="14" t="str">
        <f>IFERROR(VLOOKUP(V22,计分标准!A42:B51,2,FALSE),"")</f>
        <v/>
      </c>
      <c r="Y22" s="20" t="str">
        <f>IF(Q22="书评",VLOOKUP(V22,计分标准!A42:B51,2,FALSE)*0.5,IF(Q22="会议综述",VLOOKUP(V22,计分标准!A42:B51,2,FALSE)*0.3,IF(AND(U22="第二",OR(V22="A1类",V22="A2类",V22="B1类",V22="B2类")),X22*0.3,IF(AND(U22="第二",OR(Q22="书评",Q22="会议综述")),"0",X22))))</f>
        <v/>
      </c>
      <c r="Z22" s="14"/>
      <c r="AA22" s="14"/>
      <c r="AB22" s="14"/>
      <c r="AC22" s="14"/>
      <c r="AD22" s="14"/>
      <c r="AE22" s="14"/>
      <c r="AF22" s="14"/>
      <c r="AG22" s="15" t="str">
        <f>IFERROR(PRODUCT(AF22,VLOOKUP(AA22&amp;AE22,计分标准!A69:E85,4,FALSE)),"")</f>
        <v/>
      </c>
      <c r="AH22" s="14"/>
      <c r="AI22" s="14"/>
      <c r="AJ22" s="14"/>
      <c r="AK22" s="14"/>
      <c r="AL22" s="15" t="str">
        <f>IFERROR(VLOOKUP(AI22&amp;AJ22,计分标准!A91:E108,4,FALSE),"")</f>
        <v/>
      </c>
      <c r="AM22" s="14"/>
      <c r="AN22" s="14"/>
      <c r="AO22" s="14"/>
      <c r="AP22" s="14"/>
      <c r="AQ22" s="15" t="str">
        <f>IFERROR(VLOOKUP(AN22&amp;AO22,计分标准!A113:E124,4,FALSE),"")</f>
        <v/>
      </c>
      <c r="AR22" s="15">
        <f t="shared" si="1"/>
        <v>0</v>
      </c>
      <c r="AS22" s="15"/>
      <c r="AT22" s="15"/>
    </row>
    <row r="23" spans="1:46" s="18" customFormat="1" ht="67.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23" t="str">
        <f>IFERROR(VLOOKUP(C23,计分标准!A18:B38,2,FALSE),"")</f>
        <v/>
      </c>
      <c r="L23" s="23" t="str">
        <f>IF(F23="是",VLOOKUP(C23,计分标准!A18:C38,3,FALSE),"0")</f>
        <v>0</v>
      </c>
      <c r="M23" s="23" t="str">
        <f>IF(OR(G23="优秀",AND(OR(C23="校级重点项目",C23="校级一般项目",C23="校级扶持项目",C23="政府横向项目",C23="非政府横向项目"),F23="是")),VLOOKUP(C23,计分标准!A18:D38,4,FALSE),"0")</f>
        <v>0</v>
      </c>
      <c r="N23" s="23" t="str">
        <f>IFERROR(J23*(VLOOKUP(C23,计分标准!A18:E38,5,FALSE)),"0")</f>
        <v>0</v>
      </c>
      <c r="O23" s="15">
        <f t="shared" si="0"/>
        <v>0</v>
      </c>
      <c r="P23" s="14"/>
      <c r="Q23" s="14"/>
      <c r="R23" s="14"/>
      <c r="S23" s="14"/>
      <c r="T23" s="14"/>
      <c r="U23" s="14"/>
      <c r="V23" s="14"/>
      <c r="W23" s="14"/>
      <c r="X23" s="14" t="str">
        <f>IFERROR(VLOOKUP(V23,计分标准!A43:B52,2,FALSE),"")</f>
        <v/>
      </c>
      <c r="Y23" s="20" t="str">
        <f>IF(Q23="书评",VLOOKUP(V23,计分标准!A43:B52,2,FALSE)*0.5,IF(Q23="会议综述",VLOOKUP(V23,计分标准!A43:B52,2,FALSE)*0.3,IF(AND(U23="第二",OR(V23="A1类",V23="A2类",V23="B1类",V23="B2类")),X23*0.3,IF(AND(U23="第二",OR(Q23="书评",Q23="会议综述")),"0",X23))))</f>
        <v/>
      </c>
      <c r="Z23" s="14"/>
      <c r="AA23" s="14"/>
      <c r="AB23" s="14"/>
      <c r="AC23" s="14"/>
      <c r="AD23" s="14"/>
      <c r="AE23" s="14"/>
      <c r="AF23" s="14"/>
      <c r="AG23" s="15" t="str">
        <f>IFERROR(PRODUCT(AF23,VLOOKUP(AA23&amp;AE23,计分标准!A70:E86,4,FALSE)),"")</f>
        <v/>
      </c>
      <c r="AH23" s="14"/>
      <c r="AI23" s="14"/>
      <c r="AJ23" s="14"/>
      <c r="AK23" s="14"/>
      <c r="AL23" s="15" t="str">
        <f>IFERROR(VLOOKUP(AI23&amp;AJ23,计分标准!A92:E109,4,FALSE),"")</f>
        <v/>
      </c>
      <c r="AM23" s="14"/>
      <c r="AN23" s="14"/>
      <c r="AO23" s="14"/>
      <c r="AP23" s="14"/>
      <c r="AQ23" s="15" t="str">
        <f>IFERROR(VLOOKUP(AN23&amp;AO23,计分标准!A114:E125,4,FALSE),"")</f>
        <v/>
      </c>
      <c r="AR23" s="15">
        <f t="shared" si="1"/>
        <v>0</v>
      </c>
      <c r="AS23" s="15"/>
      <c r="AT23" s="15"/>
    </row>
    <row r="24" spans="1:46" s="18" customFormat="1" ht="67.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3" t="str">
        <f>IFERROR(VLOOKUP(C24,计分标准!A19:B39,2,FALSE),"")</f>
        <v/>
      </c>
      <c r="L24" s="23" t="str">
        <f>IF(F24="是",VLOOKUP(C24,计分标准!A19:C39,3,FALSE),"0")</f>
        <v>0</v>
      </c>
      <c r="M24" s="23" t="str">
        <f>IF(OR(G24="优秀",AND(OR(C24="校级重点项目",C24="校级一般项目",C24="校级扶持项目",C24="政府横向项目",C24="非政府横向项目"),F24="是")),VLOOKUP(C24,计分标准!A19:D39,4,FALSE),"0")</f>
        <v>0</v>
      </c>
      <c r="N24" s="23" t="str">
        <f>IFERROR(J24*(VLOOKUP(C24,计分标准!A19:E39,5,FALSE)),"0")</f>
        <v>0</v>
      </c>
      <c r="O24" s="15">
        <f t="shared" si="0"/>
        <v>0</v>
      </c>
      <c r="P24" s="14"/>
      <c r="Q24" s="14"/>
      <c r="R24" s="14"/>
      <c r="S24" s="14"/>
      <c r="T24" s="14"/>
      <c r="U24" s="14"/>
      <c r="V24" s="14"/>
      <c r="W24" s="14"/>
      <c r="X24" s="14" t="str">
        <f>IFERROR(VLOOKUP(V24,计分标准!A44:B53,2,FALSE),"")</f>
        <v/>
      </c>
      <c r="Y24" s="20" t="str">
        <f>IF(Q24="书评",VLOOKUP(V24,计分标准!A44:B53,2,FALSE)*0.5,IF(Q24="会议综述",VLOOKUP(V24,计分标准!A44:B53,2,FALSE)*0.3,IF(AND(U24="第二",OR(V24="A1类",V24="A2类",V24="B1类",V24="B2类")),X24*0.3,IF(AND(U24="第二",OR(Q24="书评",Q24="会议综述")),"0",X24))))</f>
        <v/>
      </c>
      <c r="Z24" s="14"/>
      <c r="AA24" s="14"/>
      <c r="AB24" s="14"/>
      <c r="AC24" s="14"/>
      <c r="AD24" s="14"/>
      <c r="AE24" s="14"/>
      <c r="AF24" s="14"/>
      <c r="AG24" s="15" t="str">
        <f>IFERROR(PRODUCT(AF24,VLOOKUP(AA24&amp;AE24,计分标准!A71:E87,4,FALSE)),"")</f>
        <v/>
      </c>
      <c r="AH24" s="14"/>
      <c r="AI24" s="14"/>
      <c r="AJ24" s="14"/>
      <c r="AK24" s="14"/>
      <c r="AL24" s="15" t="str">
        <f>IFERROR(VLOOKUP(AI24&amp;AJ24,计分标准!A93:E110,4,FALSE),"")</f>
        <v/>
      </c>
      <c r="AM24" s="14"/>
      <c r="AN24" s="14"/>
      <c r="AO24" s="14"/>
      <c r="AP24" s="14"/>
      <c r="AQ24" s="15" t="str">
        <f>IFERROR(VLOOKUP(AN24&amp;AO24,计分标准!A115:E126,4,FALSE),"")</f>
        <v/>
      </c>
      <c r="AR24" s="15">
        <f t="shared" si="1"/>
        <v>0</v>
      </c>
      <c r="AS24" s="15"/>
      <c r="AT24" s="15"/>
    </row>
    <row r="25" spans="1:46" s="18" customFormat="1" ht="67.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23" t="str">
        <f>IFERROR(VLOOKUP(C25,计分标准!A20:B40,2,FALSE),"")</f>
        <v/>
      </c>
      <c r="L25" s="23" t="str">
        <f>IF(F25="是",VLOOKUP(C25,计分标准!A20:C40,3,FALSE),"0")</f>
        <v>0</v>
      </c>
      <c r="M25" s="23" t="str">
        <f>IF(OR(G25="优秀",AND(OR(C25="校级重点项目",C25="校级一般项目",C25="校级扶持项目",C25="政府横向项目",C25="非政府横向项目"),F25="是")),VLOOKUP(C25,计分标准!A20:D40,4,FALSE),"0")</f>
        <v>0</v>
      </c>
      <c r="N25" s="23" t="str">
        <f>IFERROR(J25*(VLOOKUP(C25,计分标准!A20:E40,5,FALSE)),"0")</f>
        <v>0</v>
      </c>
      <c r="O25" s="15">
        <f t="shared" si="0"/>
        <v>0</v>
      </c>
      <c r="P25" s="14"/>
      <c r="Q25" s="14"/>
      <c r="R25" s="14"/>
      <c r="S25" s="14"/>
      <c r="T25" s="14"/>
      <c r="U25" s="14"/>
      <c r="V25" s="14"/>
      <c r="W25" s="14"/>
      <c r="X25" s="14" t="str">
        <f>IFERROR(VLOOKUP(V25,计分标准!A45:B54,2,FALSE),"")</f>
        <v/>
      </c>
      <c r="Y25" s="20" t="str">
        <f>IF(Q25="书评",VLOOKUP(V25,计分标准!A45:B54,2,FALSE)*0.5,IF(Q25="会议综述",VLOOKUP(V25,计分标准!A45:B54,2,FALSE)*0.3,IF(AND(U25="第二",OR(V25="A1类",V25="A2类",V25="B1类",V25="B2类")),X25*0.3,IF(AND(U25="第二",OR(Q25="书评",Q25="会议综述")),"0",X25))))</f>
        <v/>
      </c>
      <c r="Z25" s="14"/>
      <c r="AA25" s="14"/>
      <c r="AB25" s="14"/>
      <c r="AC25" s="14"/>
      <c r="AD25" s="14"/>
      <c r="AE25" s="14"/>
      <c r="AF25" s="14"/>
      <c r="AG25" s="15" t="str">
        <f>IFERROR(PRODUCT(AF25,VLOOKUP(AA25&amp;AE25,计分标准!A74:E88,4,FALSE)),"")</f>
        <v/>
      </c>
      <c r="AH25" s="14"/>
      <c r="AI25" s="14"/>
      <c r="AJ25" s="14"/>
      <c r="AK25" s="14"/>
      <c r="AL25" s="15" t="str">
        <f>IFERROR(VLOOKUP(AI25&amp;AJ25,计分标准!A94:E111,4,FALSE),"")</f>
        <v/>
      </c>
      <c r="AM25" s="14"/>
      <c r="AN25" s="14"/>
      <c r="AO25" s="14"/>
      <c r="AP25" s="14"/>
      <c r="AQ25" s="15" t="str">
        <f>IFERROR(VLOOKUP(AN25&amp;AO25,计分标准!A116:E127,4,FALSE),"")</f>
        <v/>
      </c>
      <c r="AR25" s="15">
        <f t="shared" si="1"/>
        <v>0</v>
      </c>
      <c r="AS25" s="15"/>
      <c r="AT25" s="15"/>
    </row>
    <row r="26" spans="1:46" s="18" customFormat="1" ht="67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23" t="str">
        <f>IFERROR(VLOOKUP(C26,计分标准!A21:B41,2,FALSE),"")</f>
        <v/>
      </c>
      <c r="L26" s="23" t="str">
        <f>IF(F26="是",VLOOKUP(C26,计分标准!A21:C41,3,FALSE),"0")</f>
        <v>0</v>
      </c>
      <c r="M26" s="23" t="str">
        <f>IF(OR(G26="优秀",AND(OR(C26="校级重点项目",C26="校级一般项目",C26="校级扶持项目",C26="政府横向项目",C26="非政府横向项目"),F26="是")),VLOOKUP(C26,计分标准!A21:D41,4,FALSE),"0")</f>
        <v>0</v>
      </c>
      <c r="N26" s="23" t="str">
        <f>IFERROR(J26*(VLOOKUP(C26,计分标准!A21:E41,5,FALSE)),"0")</f>
        <v>0</v>
      </c>
      <c r="O26" s="15">
        <f t="shared" si="0"/>
        <v>0</v>
      </c>
      <c r="P26" s="14"/>
      <c r="Q26" s="14"/>
      <c r="R26" s="14"/>
      <c r="S26" s="14"/>
      <c r="T26" s="14"/>
      <c r="U26" s="14"/>
      <c r="V26" s="14"/>
      <c r="W26" s="14"/>
      <c r="X26" s="14" t="str">
        <f>IFERROR(VLOOKUP(V26,计分标准!A46:B55,2,FALSE),"")</f>
        <v/>
      </c>
      <c r="Y26" s="20" t="str">
        <f>IF(Q26="书评",VLOOKUP(V26,计分标准!A46:B55,2,FALSE)*0.5,IF(Q26="会议综述",VLOOKUP(V26,计分标准!A46:B55,2,FALSE)*0.3,IF(AND(U26="第二",OR(V26="A1类",V26="A2类",V26="B1类",V26="B2类")),X26*0.3,IF(AND(U26="第二",OR(Q26="书评",Q26="会议综述")),"0",X26))))</f>
        <v/>
      </c>
      <c r="Z26" s="14"/>
      <c r="AA26" s="14"/>
      <c r="AB26" s="14"/>
      <c r="AC26" s="14"/>
      <c r="AD26" s="14"/>
      <c r="AE26" s="14"/>
      <c r="AF26" s="14"/>
      <c r="AG26" s="15" t="str">
        <f>IFERROR(PRODUCT(AF26,VLOOKUP(AA26&amp;AE26,计分标准!B75:D89,4,FALSE)),"")</f>
        <v/>
      </c>
      <c r="AH26" s="14"/>
      <c r="AI26" s="14"/>
      <c r="AJ26" s="14"/>
      <c r="AK26" s="14"/>
      <c r="AL26" s="15" t="str">
        <f>IFERROR(VLOOKUP(AI26&amp;AJ26,计分标准!A95:E112,4,FALSE),"")</f>
        <v/>
      </c>
      <c r="AM26" s="14"/>
      <c r="AN26" s="14"/>
      <c r="AO26" s="14"/>
      <c r="AP26" s="14"/>
      <c r="AQ26" s="15" t="str">
        <f>IFERROR(VLOOKUP(AN26&amp;AO26,计分标准!A117:E128,4,FALSE),"")</f>
        <v/>
      </c>
      <c r="AR26" s="15">
        <f t="shared" si="1"/>
        <v>0</v>
      </c>
      <c r="AS26" s="15"/>
      <c r="AT26" s="15"/>
    </row>
    <row r="27" spans="1:46" s="18" customFormat="1" ht="67.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23" t="str">
        <f>IFERROR(VLOOKUP(C27,计分标准!A22:B42,2,FALSE),"")</f>
        <v/>
      </c>
      <c r="L27" s="23" t="str">
        <f>IF(F27="是",VLOOKUP(C27,计分标准!A22:C42,3,FALSE),"0")</f>
        <v>0</v>
      </c>
      <c r="M27" s="23" t="str">
        <f>IF(OR(G27="优秀",AND(OR(C27="校级重点项目",C27="校级一般项目",C27="校级扶持项目",C27="政府横向项目",C27="非政府横向项目"),F27="是")),VLOOKUP(C27,计分标准!A22:D42,4,FALSE),"0")</f>
        <v>0</v>
      </c>
      <c r="N27" s="23" t="str">
        <f>IFERROR(J27*(VLOOKUP(C27,计分标准!A22:E42,5,FALSE)),"0")</f>
        <v>0</v>
      </c>
      <c r="O27" s="15">
        <f t="shared" si="0"/>
        <v>0</v>
      </c>
      <c r="P27" s="14"/>
      <c r="Q27" s="14"/>
      <c r="R27" s="14"/>
      <c r="S27" s="14"/>
      <c r="T27" s="14"/>
      <c r="U27" s="14"/>
      <c r="V27" s="14"/>
      <c r="W27" s="14"/>
      <c r="X27" s="14" t="str">
        <f>IFERROR(VLOOKUP(V27,计分标准!A47:B56,2,FALSE),"")</f>
        <v/>
      </c>
      <c r="Y27" s="20" t="str">
        <f>IF(Q27="书评",VLOOKUP(V27,计分标准!A47:B56,2,FALSE)*0.5,IF(Q27="会议综述",VLOOKUP(V27,计分标准!A47:B56,2,FALSE)*0.3,IF(AND(U27="第二",OR(V27="A1类",V27="A2类",V27="B1类",V27="B2类")),X27*0.3,IF(AND(U27="第二",OR(Q27="书评",Q27="会议综述")),"0",X27))))</f>
        <v/>
      </c>
      <c r="Z27" s="14"/>
      <c r="AA27" s="14"/>
      <c r="AB27" s="14"/>
      <c r="AC27" s="14"/>
      <c r="AD27" s="14"/>
      <c r="AE27" s="14"/>
      <c r="AF27" s="14"/>
      <c r="AG27" s="15" t="str">
        <f>IFERROR(PRODUCT(AF27,VLOOKUP(AA27&amp;AE27,计分标准!B76:D90,4,FALSE)),"")</f>
        <v/>
      </c>
      <c r="AH27" s="14"/>
      <c r="AI27" s="14"/>
      <c r="AJ27" s="14"/>
      <c r="AK27" s="14"/>
      <c r="AL27" s="15" t="str">
        <f>IFERROR(VLOOKUP(AI27&amp;AJ27,计分标准!A96:E113,4,FALSE),"")</f>
        <v/>
      </c>
      <c r="AM27" s="14"/>
      <c r="AN27" s="14"/>
      <c r="AO27" s="14"/>
      <c r="AP27" s="14"/>
      <c r="AQ27" s="15" t="str">
        <f>IFERROR(VLOOKUP(AN27&amp;AO27,计分标准!A118:E129,4,FALSE),"")</f>
        <v/>
      </c>
      <c r="AR27" s="15">
        <f t="shared" si="1"/>
        <v>0</v>
      </c>
      <c r="AS27" s="15"/>
      <c r="AT27" s="15"/>
    </row>
    <row r="28" spans="1:46" s="18" customFormat="1" ht="67.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23" t="str">
        <f>IFERROR(VLOOKUP(C28,计分标准!A23:B43,2,FALSE),"")</f>
        <v/>
      </c>
      <c r="L28" s="23" t="str">
        <f>IF(F28="是",VLOOKUP(C28,计分标准!A23:C43,3,FALSE),"0")</f>
        <v>0</v>
      </c>
      <c r="M28" s="23" t="str">
        <f>IF(OR(G28="优秀",AND(OR(C28="校级重点项目",C28="校级一般项目",C28="校级扶持项目",C28="政府横向项目",C28="非政府横向项目"),F28="是")),VLOOKUP(C28,计分标准!A23:D43,4,FALSE),"0")</f>
        <v>0</v>
      </c>
      <c r="N28" s="23" t="str">
        <f>IFERROR(J28*(VLOOKUP(C28,计分标准!A23:E43,5,FALSE)),"0")</f>
        <v>0</v>
      </c>
      <c r="O28" s="15">
        <f t="shared" si="0"/>
        <v>0</v>
      </c>
      <c r="P28" s="14"/>
      <c r="Q28" s="14"/>
      <c r="R28" s="14"/>
      <c r="S28" s="14"/>
      <c r="T28" s="14"/>
      <c r="U28" s="14"/>
      <c r="V28" s="14"/>
      <c r="W28" s="14"/>
      <c r="X28" s="14" t="str">
        <f>IFERROR(VLOOKUP(V28,计分标准!A48:B57,2,FALSE),"")</f>
        <v/>
      </c>
      <c r="Y28" s="20" t="str">
        <f>IF(Q28="书评",VLOOKUP(V28,计分标准!A48:B57,2,FALSE)*0.5,IF(Q28="会议综述",VLOOKUP(V28,计分标准!A48:B57,2,FALSE)*0.3,IF(AND(U28="第二",OR(V28="A1类",V28="A2类",V28="B1类",V28="B2类")),X28*0.3,IF(AND(U28="第二",OR(Q28="书评",Q28="会议综述")),"0",X28))))</f>
        <v/>
      </c>
      <c r="Z28" s="14"/>
      <c r="AA28" s="14"/>
      <c r="AB28" s="14"/>
      <c r="AC28" s="14"/>
      <c r="AD28" s="14"/>
      <c r="AE28" s="14"/>
      <c r="AF28" s="14"/>
      <c r="AG28" s="15" t="str">
        <f>IFERROR(PRODUCT(AF28,VLOOKUP(AA28&amp;AE28,计分标准!B77:D91,4,FALSE)),"")</f>
        <v/>
      </c>
      <c r="AH28" s="14"/>
      <c r="AI28" s="14"/>
      <c r="AJ28" s="14"/>
      <c r="AK28" s="14"/>
      <c r="AL28" s="15" t="str">
        <f>IFERROR(VLOOKUP(AI28&amp;AJ28,计分标准!A97:E114,4,FALSE),"")</f>
        <v/>
      </c>
      <c r="AM28" s="14"/>
      <c r="AN28" s="14"/>
      <c r="AO28" s="14"/>
      <c r="AP28" s="14"/>
      <c r="AQ28" s="15" t="str">
        <f>IFERROR(VLOOKUP(AN28&amp;AO28,计分标准!A119:E130,4,FALSE),"")</f>
        <v/>
      </c>
      <c r="AR28" s="15">
        <f t="shared" si="1"/>
        <v>0</v>
      </c>
      <c r="AS28" s="15"/>
      <c r="AT28" s="15"/>
    </row>
    <row r="29" spans="1:46" s="18" customFormat="1" ht="67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23" t="str">
        <f>IFERROR(VLOOKUP(C29,计分标准!A24:B44,2,FALSE),"")</f>
        <v/>
      </c>
      <c r="L29" s="23" t="str">
        <f>IF(F29="是",VLOOKUP(C29,计分标准!A24:C44,3,FALSE),"0")</f>
        <v>0</v>
      </c>
      <c r="M29" s="23" t="str">
        <f>IF(OR(G29="优秀",AND(OR(C29="校级重点项目",C29="校级一般项目",C29="校级扶持项目",C29="政府横向项目",C29="非政府横向项目"),F29="是")),VLOOKUP(C29,计分标准!A24:D44,4,FALSE),"0")</f>
        <v>0</v>
      </c>
      <c r="N29" s="23" t="str">
        <f>IFERROR(J29*(VLOOKUP(C29,计分标准!A24:E44,5,FALSE)),"0")</f>
        <v>0</v>
      </c>
      <c r="O29" s="15">
        <f t="shared" si="0"/>
        <v>0</v>
      </c>
      <c r="P29" s="14"/>
      <c r="Q29" s="14"/>
      <c r="R29" s="14"/>
      <c r="S29" s="14"/>
      <c r="T29" s="14"/>
      <c r="U29" s="14"/>
      <c r="V29" s="14"/>
      <c r="W29" s="14"/>
      <c r="X29" s="14" t="str">
        <f>IFERROR(VLOOKUP(V29,计分标准!A49:B58,2,FALSE),"")</f>
        <v/>
      </c>
      <c r="Y29" s="20" t="str">
        <f>IF(Q29="书评",VLOOKUP(V29,计分标准!A49:B58,2,FALSE)*0.5,IF(Q29="会议综述",VLOOKUP(V29,计分标准!A49:B58,2,FALSE)*0.3,IF(AND(U29="第二",OR(V29="A1类",V29="A2类",V29="B1类",V29="B2类")),X29*0.3,IF(AND(U29="第二",OR(Q29="书评",Q29="会议综述")),"0",X29))))</f>
        <v/>
      </c>
      <c r="Z29" s="14"/>
      <c r="AA29" s="14"/>
      <c r="AB29" s="14"/>
      <c r="AC29" s="14"/>
      <c r="AD29" s="14"/>
      <c r="AE29" s="14"/>
      <c r="AF29" s="14"/>
      <c r="AG29" s="15" t="str">
        <f>IFERROR(PRODUCT(AF29,VLOOKUP(AA29&amp;AE29,计分标准!B78:D92,4,FALSE)),"")</f>
        <v/>
      </c>
      <c r="AH29" s="14"/>
      <c r="AI29" s="14"/>
      <c r="AJ29" s="14"/>
      <c r="AK29" s="14"/>
      <c r="AL29" s="15" t="str">
        <f>IFERROR(VLOOKUP(AI29&amp;AJ29,计分标准!A98:E115,4,FALSE),"")</f>
        <v/>
      </c>
      <c r="AM29" s="14"/>
      <c r="AN29" s="14"/>
      <c r="AO29" s="14"/>
      <c r="AP29" s="14"/>
      <c r="AQ29" s="15" t="str">
        <f>IFERROR(VLOOKUP(AN29&amp;AO29,计分标准!A120:E131,4,FALSE),"")</f>
        <v/>
      </c>
      <c r="AR29" s="15">
        <f t="shared" si="1"/>
        <v>0</v>
      </c>
      <c r="AS29" s="15"/>
      <c r="AT29" s="15"/>
    </row>
    <row r="30" spans="1:46" s="18" customFormat="1" ht="67.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3" t="str">
        <f>IFERROR(VLOOKUP(C30,计分标准!A25:B45,2,FALSE),"")</f>
        <v/>
      </c>
      <c r="L30" s="23" t="str">
        <f>IF(F30="是",VLOOKUP(C30,计分标准!A25:C45,3,FALSE),"0")</f>
        <v>0</v>
      </c>
      <c r="M30" s="23" t="str">
        <f>IF(OR(G30="优秀",AND(OR(C30="校级重点项目",C30="校级一般项目",C30="校级扶持项目",C30="政府横向项目",C30="非政府横向项目"),F30="是")),VLOOKUP(C30,计分标准!A25:D45,4,FALSE),"0")</f>
        <v>0</v>
      </c>
      <c r="N30" s="23" t="str">
        <f>IFERROR(J30*(VLOOKUP(C30,计分标准!A25:E45,5,FALSE)),"0")</f>
        <v>0</v>
      </c>
      <c r="O30" s="15">
        <f t="shared" si="0"/>
        <v>0</v>
      </c>
      <c r="P30" s="14"/>
      <c r="Q30" s="14"/>
      <c r="R30" s="14"/>
      <c r="S30" s="14"/>
      <c r="T30" s="14"/>
      <c r="U30" s="14"/>
      <c r="V30" s="14"/>
      <c r="W30" s="14"/>
      <c r="X30" s="14" t="str">
        <f>IFERROR(VLOOKUP(V30,计分标准!A50:B59,2,FALSE),"")</f>
        <v/>
      </c>
      <c r="Y30" s="20" t="str">
        <f>IF(Q30="书评",VLOOKUP(V30,计分标准!A50:B59,2,FALSE)*0.5,IF(Q30="会议综述",VLOOKUP(V30,计分标准!A50:B59,2,FALSE)*0.3,IF(AND(U30="第二",OR(V30="A1类",V30="A2类",V30="B1类",V30="B2类")),X30*0.3,IF(AND(U30="第二",OR(Q30="书评",Q30="会议综述")),"0",X30))))</f>
        <v/>
      </c>
      <c r="Z30" s="14"/>
      <c r="AA30" s="14"/>
      <c r="AB30" s="14"/>
      <c r="AC30" s="14"/>
      <c r="AD30" s="14"/>
      <c r="AE30" s="14"/>
      <c r="AF30" s="14"/>
      <c r="AG30" s="15" t="str">
        <f>IFERROR(PRODUCT(AF30,VLOOKUP(AA30&amp;AE30,计分标准!B79:D93,4,FALSE)),"")</f>
        <v/>
      </c>
      <c r="AH30" s="14"/>
      <c r="AI30" s="14"/>
      <c r="AJ30" s="14"/>
      <c r="AK30" s="14"/>
      <c r="AL30" s="15" t="str">
        <f>IFERROR(VLOOKUP(AI30&amp;AJ30,计分标准!A99:E116,4,FALSE),"")</f>
        <v/>
      </c>
      <c r="AM30" s="14"/>
      <c r="AN30" s="14"/>
      <c r="AO30" s="14"/>
      <c r="AP30" s="14"/>
      <c r="AQ30" s="15" t="str">
        <f>IFERROR(VLOOKUP(AN30&amp;AO30,计分标准!A121:E132,4,FALSE),"")</f>
        <v/>
      </c>
      <c r="AR30" s="15">
        <f t="shared" si="1"/>
        <v>0</v>
      </c>
      <c r="AS30" s="15"/>
      <c r="AT30" s="15"/>
    </row>
    <row r="31" spans="1:46" s="18" customFormat="1" ht="67.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23" t="str">
        <f>IFERROR(VLOOKUP(C31,计分标准!A26:B46,2,FALSE),"")</f>
        <v/>
      </c>
      <c r="L31" s="23" t="str">
        <f>IF(F31="是",VLOOKUP(C31,计分标准!A26:C46,3,FALSE),"0")</f>
        <v>0</v>
      </c>
      <c r="M31" s="23" t="str">
        <f>IF(OR(G31="优秀",AND(OR(C31="校级重点项目",C31="校级一般项目",C31="校级扶持项目",C31="政府横向项目",C31="非政府横向项目"),F31="是")),VLOOKUP(C31,计分标准!A26:D46,4,FALSE),"0")</f>
        <v>0</v>
      </c>
      <c r="N31" s="23" t="str">
        <f>IFERROR(J31*(VLOOKUP(C31,计分标准!A26:E46,5,FALSE)),"0")</f>
        <v>0</v>
      </c>
      <c r="O31" s="15">
        <f t="shared" si="0"/>
        <v>0</v>
      </c>
      <c r="P31" s="14"/>
      <c r="Q31" s="14"/>
      <c r="R31" s="14"/>
      <c r="S31" s="14"/>
      <c r="T31" s="14"/>
      <c r="U31" s="14"/>
      <c r="V31" s="14"/>
      <c r="W31" s="14"/>
      <c r="X31" s="14" t="str">
        <f>IFERROR(VLOOKUP(V31,计分标准!A51:B60,2,FALSE),"")</f>
        <v/>
      </c>
      <c r="Y31" s="20" t="str">
        <f>IF(Q31="书评",VLOOKUP(V31,计分标准!A51:B60,2,FALSE)*0.5,IF(Q31="会议综述",VLOOKUP(V31,计分标准!A51:B60,2,FALSE)*0.3,IF(AND(U31="第二",OR(V31="A1类",V31="A2类",V31="B1类",V31="B2类")),X31*0.3,IF(AND(U31="第二",OR(Q31="书评",Q31="会议综述")),"0",X31))))</f>
        <v/>
      </c>
      <c r="Z31" s="14"/>
      <c r="AA31" s="14"/>
      <c r="AB31" s="14"/>
      <c r="AC31" s="14"/>
      <c r="AD31" s="14"/>
      <c r="AE31" s="14"/>
      <c r="AF31" s="14"/>
      <c r="AG31" s="15" t="str">
        <f>IFERROR(PRODUCT(AF31,VLOOKUP(AA31&amp;AE31,计分标准!A80:E96,4,FALSE)),"")</f>
        <v/>
      </c>
      <c r="AH31" s="14"/>
      <c r="AI31" s="14"/>
      <c r="AJ31" s="14"/>
      <c r="AK31" s="14"/>
      <c r="AL31" s="15" t="str">
        <f>IFERROR(VLOOKUP(AI31&amp;AJ31,计分标准!A100:E117,4,FALSE),"")</f>
        <v/>
      </c>
      <c r="AM31" s="14"/>
      <c r="AN31" s="14"/>
      <c r="AO31" s="14"/>
      <c r="AP31" s="14"/>
      <c r="AQ31" s="15" t="str">
        <f>IFERROR(VLOOKUP(AN31&amp;AO31,计分标准!A122:E133,4,FALSE),"")</f>
        <v/>
      </c>
      <c r="AR31" s="15">
        <f t="shared" si="1"/>
        <v>0</v>
      </c>
      <c r="AS31" s="15"/>
      <c r="AT31" s="15"/>
    </row>
    <row r="32" spans="1:46" s="18" customFormat="1" ht="67.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23" t="str">
        <f>IFERROR(VLOOKUP(C32,计分标准!A27:B47,2,FALSE),"")</f>
        <v/>
      </c>
      <c r="L32" s="23" t="str">
        <f>IF(F32="是",VLOOKUP(C32,计分标准!A27:C47,3,FALSE),"0")</f>
        <v>0</v>
      </c>
      <c r="M32" s="23" t="str">
        <f>IF(OR(G32="优秀",AND(OR(C32="校级重点项目",C32="校级一般项目",C32="校级扶持项目",C32="政府横向项目",C32="非政府横向项目"),F32="是")),VLOOKUP(C32,计分标准!A27:D47,4,FALSE),"0")</f>
        <v>0</v>
      </c>
      <c r="N32" s="23" t="str">
        <f>IFERROR(J32*(VLOOKUP(C32,计分标准!A27:E47,5,FALSE)),"0")</f>
        <v>0</v>
      </c>
      <c r="O32" s="15">
        <f t="shared" si="0"/>
        <v>0</v>
      </c>
      <c r="P32" s="14"/>
      <c r="Q32" s="14"/>
      <c r="R32" s="14"/>
      <c r="S32" s="14"/>
      <c r="T32" s="14"/>
      <c r="U32" s="14"/>
      <c r="V32" s="14"/>
      <c r="W32" s="14"/>
      <c r="X32" s="14" t="str">
        <f>IFERROR(VLOOKUP(V32,计分标准!A52:B61,2,FALSE),"")</f>
        <v/>
      </c>
      <c r="Y32" s="20" t="str">
        <f>IF(Q32="书评",VLOOKUP(V32,计分标准!A52:B61,2,FALSE)*0.5,IF(Q32="会议综述",VLOOKUP(V32,计分标准!A52:B61,2,FALSE)*0.3,IF(AND(U32="第二",OR(V32="A1类",V32="A2类",V32="B1类",V32="B2类")),X32*0.3,IF(AND(U32="第二",OR(Q32="书评",Q32="会议综述")),"0",X32))))</f>
        <v/>
      </c>
      <c r="Z32" s="14"/>
      <c r="AA32" s="14"/>
      <c r="AB32" s="14"/>
      <c r="AC32" s="14"/>
      <c r="AD32" s="14"/>
      <c r="AE32" s="14"/>
      <c r="AF32" s="14"/>
      <c r="AG32" s="15" t="str">
        <f>IFERROR(PRODUCT(AF32,VLOOKUP(AA32&amp;AE32,计分标准!A81:E97,4,FALSE)),"")</f>
        <v/>
      </c>
      <c r="AH32" s="14"/>
      <c r="AI32" s="14"/>
      <c r="AJ32" s="14"/>
      <c r="AK32" s="14"/>
      <c r="AL32" s="15" t="str">
        <f>IFERROR(VLOOKUP(AI32&amp;AJ32,计分标准!A101:E118,4,FALSE),"")</f>
        <v/>
      </c>
      <c r="AM32" s="14"/>
      <c r="AN32" s="14"/>
      <c r="AO32" s="14"/>
      <c r="AP32" s="14"/>
      <c r="AQ32" s="15" t="str">
        <f>IFERROR(VLOOKUP(AN32&amp;AO32,计分标准!A123:E134,4,FALSE),"")</f>
        <v/>
      </c>
      <c r="AR32" s="15">
        <f t="shared" si="1"/>
        <v>0</v>
      </c>
      <c r="AS32" s="15"/>
      <c r="AT32" s="15"/>
    </row>
    <row r="33" spans="1:46" s="18" customFormat="1" ht="67.5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23" t="str">
        <f>IFERROR(VLOOKUP(C33,计分标准!A28:B48,2,FALSE),"")</f>
        <v/>
      </c>
      <c r="L33" s="23" t="str">
        <f>IF(F33="是",VLOOKUP(C33,计分标准!A28:C48,3,FALSE),"0")</f>
        <v>0</v>
      </c>
      <c r="M33" s="23" t="str">
        <f>IF(OR(G33="优秀",AND(OR(C33="校级重点项目",C33="校级一般项目",C33="校级扶持项目",C33="政府横向项目",C33="非政府横向项目"),F33="是")),VLOOKUP(C33,计分标准!A28:D48,4,FALSE),"0")</f>
        <v>0</v>
      </c>
      <c r="N33" s="23" t="str">
        <f>IFERROR(J33*(VLOOKUP(C33,计分标准!A28:E48,5,FALSE)),"0")</f>
        <v>0</v>
      </c>
      <c r="O33" s="15">
        <f t="shared" si="0"/>
        <v>0</v>
      </c>
      <c r="P33" s="14"/>
      <c r="Q33" s="14"/>
      <c r="R33" s="14"/>
      <c r="S33" s="14"/>
      <c r="T33" s="14"/>
      <c r="U33" s="14"/>
      <c r="V33" s="14"/>
      <c r="W33" s="14"/>
      <c r="X33" s="14" t="str">
        <f>IFERROR(VLOOKUP(V33,计分标准!A53:B62,2,FALSE),"")</f>
        <v/>
      </c>
      <c r="Y33" s="20" t="str">
        <f>IF(Q33="书评",VLOOKUP(V33,计分标准!A53:B62,2,FALSE)*0.5,IF(Q33="会议综述",VLOOKUP(V33,计分标准!A53:B62,2,FALSE)*0.3,IF(AND(U33="第二",OR(V33="A1类",V33="A2类",V33="B1类",V33="B2类")),X33*0.3,IF(AND(U33="第二",OR(Q33="书评",Q33="会议综述")),"0",X33))))</f>
        <v/>
      </c>
      <c r="Z33" s="14"/>
      <c r="AA33" s="14"/>
      <c r="AB33" s="14"/>
      <c r="AC33" s="14"/>
      <c r="AD33" s="14"/>
      <c r="AE33" s="14"/>
      <c r="AF33" s="14"/>
      <c r="AG33" s="15" t="str">
        <f>IFERROR(PRODUCT(AF33,VLOOKUP(AA33&amp;AE33,计分标准!A82:E98,4,FALSE)),"")</f>
        <v/>
      </c>
      <c r="AH33" s="14"/>
      <c r="AI33" s="14"/>
      <c r="AJ33" s="14"/>
      <c r="AK33" s="14"/>
      <c r="AL33" s="15" t="str">
        <f>IFERROR(VLOOKUP(AI33&amp;AJ33,计分标准!A102:E119,4,FALSE),"")</f>
        <v/>
      </c>
      <c r="AM33" s="14"/>
      <c r="AN33" s="14"/>
      <c r="AO33" s="14"/>
      <c r="AP33" s="14"/>
      <c r="AQ33" s="15" t="str">
        <f>IFERROR(VLOOKUP(AN33&amp;AO33,计分标准!A124:E135,4,FALSE),"")</f>
        <v/>
      </c>
      <c r="AR33" s="15">
        <f t="shared" si="1"/>
        <v>0</v>
      </c>
      <c r="AS33" s="15"/>
      <c r="AT33" s="15"/>
    </row>
    <row r="34" spans="1:46" s="18" customFormat="1" ht="67.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23" t="str">
        <f>IFERROR(VLOOKUP(C34,计分标准!A29:B49,2,FALSE),"")</f>
        <v/>
      </c>
      <c r="L34" s="23" t="str">
        <f>IF(F34="是",VLOOKUP(C34,计分标准!A29:C49,3,FALSE),"0")</f>
        <v>0</v>
      </c>
      <c r="M34" s="23" t="str">
        <f>IF(OR(G34="优秀",AND(OR(C34="校级重点项目",C34="校级一般项目",C34="校级扶持项目",C34="政府横向项目",C34="非政府横向项目"),F34="是")),VLOOKUP(C34,计分标准!A29:D49,4,FALSE),"0")</f>
        <v>0</v>
      </c>
      <c r="N34" s="23" t="str">
        <f>IFERROR(J34*(VLOOKUP(C34,计分标准!A29:E49,5,FALSE)),"0")</f>
        <v>0</v>
      </c>
      <c r="O34" s="15">
        <f t="shared" si="0"/>
        <v>0</v>
      </c>
      <c r="P34" s="14"/>
      <c r="Q34" s="14"/>
      <c r="R34" s="14"/>
      <c r="S34" s="14"/>
      <c r="T34" s="14"/>
      <c r="U34" s="14"/>
      <c r="V34" s="14"/>
      <c r="W34" s="14"/>
      <c r="X34" s="14" t="str">
        <f>IFERROR(VLOOKUP(V34,计分标准!A54:B63,2,FALSE),"")</f>
        <v/>
      </c>
      <c r="Y34" s="20" t="str">
        <f>IF(Q34="书评",VLOOKUP(V34,计分标准!A54:B63,2,FALSE)*0.5,IF(Q34="会议综述",VLOOKUP(V34,计分标准!A54:B63,2,FALSE)*0.3,IF(AND(U34="第二",OR(V34="A1类",V34="A2类",V34="B1类",V34="B2类")),X34*0.3,IF(AND(U34="第二",OR(Q34="书评",Q34="会议综述")),"0",X34))))</f>
        <v/>
      </c>
      <c r="Z34" s="14"/>
      <c r="AA34" s="14"/>
      <c r="AB34" s="14"/>
      <c r="AC34" s="14"/>
      <c r="AD34" s="14"/>
      <c r="AE34" s="14"/>
      <c r="AF34" s="14"/>
      <c r="AG34" s="15" t="str">
        <f>IFERROR(PRODUCT(AF34,VLOOKUP(AA34&amp;AE34,计分标准!A83:E99,4,FALSE)),"")</f>
        <v/>
      </c>
      <c r="AH34" s="14"/>
      <c r="AI34" s="14"/>
      <c r="AJ34" s="14"/>
      <c r="AK34" s="14"/>
      <c r="AL34" s="15" t="str">
        <f>IFERROR(VLOOKUP(AI34&amp;AJ34,计分标准!A103:E120,4,FALSE),"")</f>
        <v/>
      </c>
      <c r="AM34" s="14"/>
      <c r="AN34" s="14"/>
      <c r="AO34" s="14"/>
      <c r="AP34" s="14"/>
      <c r="AQ34" s="15" t="str">
        <f>IFERROR(VLOOKUP(AN34&amp;AO34,计分标准!A125:E136,4,FALSE),"")</f>
        <v/>
      </c>
      <c r="AR34" s="15">
        <f t="shared" si="1"/>
        <v>0</v>
      </c>
      <c r="AS34" s="15"/>
      <c r="AT34" s="15"/>
    </row>
    <row r="35" spans="1:46" s="18" customFormat="1" ht="67.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23" t="str">
        <f>IFERROR(VLOOKUP(C35,计分标准!A30:B50,2,FALSE),"")</f>
        <v/>
      </c>
      <c r="L35" s="23" t="str">
        <f>IF(F35="是",VLOOKUP(C35,计分标准!A30:C50,3,FALSE),"0")</f>
        <v>0</v>
      </c>
      <c r="M35" s="23" t="str">
        <f>IF(OR(G35="优秀",AND(OR(C35="校级重点项目",C35="校级一般项目",C35="校级扶持项目",C35="政府横向项目",C35="非政府横向项目"),F35="是")),VLOOKUP(C35,计分标准!A30:D50,4,FALSE),"0")</f>
        <v>0</v>
      </c>
      <c r="N35" s="23" t="str">
        <f>IFERROR(J35*(VLOOKUP(C35,计分标准!A30:E50,5,FALSE)),"0")</f>
        <v>0</v>
      </c>
      <c r="O35" s="15">
        <f t="shared" si="0"/>
        <v>0</v>
      </c>
      <c r="P35" s="14"/>
      <c r="Q35" s="14"/>
      <c r="R35" s="14"/>
      <c r="S35" s="14"/>
      <c r="T35" s="14"/>
      <c r="U35" s="14"/>
      <c r="V35" s="14"/>
      <c r="W35" s="14"/>
      <c r="X35" s="14" t="str">
        <f>IFERROR(VLOOKUP(V35,计分标准!A55:B64,2,FALSE),"")</f>
        <v/>
      </c>
      <c r="Y35" s="20" t="str">
        <f>IF(Q35="书评",VLOOKUP(V35,计分标准!A55:B64,2,FALSE)*0.5,IF(Q35="会议综述",VLOOKUP(V35,计分标准!A55:B64,2,FALSE)*0.3,IF(AND(U35="第二",OR(V35="A1类",V35="A2类",V35="B1类",V35="B2类")),X35*0.3,IF(AND(U35="第二",OR(Q35="书评",Q35="会议综述")),"0",X35))))</f>
        <v/>
      </c>
      <c r="Z35" s="14"/>
      <c r="AA35" s="14"/>
      <c r="AB35" s="14"/>
      <c r="AC35" s="14"/>
      <c r="AD35" s="14"/>
      <c r="AE35" s="14"/>
      <c r="AF35" s="14"/>
      <c r="AG35" s="15" t="str">
        <f>IFERROR(PRODUCT(AF35,VLOOKUP(AA35&amp;AE35,计分标准!A84:E100,4,FALSE)),"")</f>
        <v/>
      </c>
      <c r="AH35" s="14"/>
      <c r="AI35" s="14"/>
      <c r="AJ35" s="14"/>
      <c r="AK35" s="14"/>
      <c r="AL35" s="15" t="str">
        <f>IFERROR(VLOOKUP(AI35&amp;AJ35,计分标准!A104:E121,4,FALSE),"")</f>
        <v/>
      </c>
      <c r="AM35" s="14"/>
      <c r="AN35" s="14"/>
      <c r="AO35" s="14"/>
      <c r="AP35" s="14"/>
      <c r="AQ35" s="15" t="str">
        <f>IFERROR(VLOOKUP(AN35&amp;AO35,计分标准!A126:E137,4,FALSE),"")</f>
        <v/>
      </c>
      <c r="AR35" s="15">
        <f t="shared" si="1"/>
        <v>0</v>
      </c>
      <c r="AS35" s="15"/>
      <c r="AT35" s="15"/>
    </row>
    <row r="36" spans="1:46" s="18" customFormat="1" ht="67.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23" t="str">
        <f>IFERROR(VLOOKUP(C36,计分标准!A31:B51,2,FALSE),"")</f>
        <v/>
      </c>
      <c r="L36" s="23" t="str">
        <f>IF(F36="是",VLOOKUP(C36,计分标准!A31:C51,3,FALSE),"0")</f>
        <v>0</v>
      </c>
      <c r="M36" s="23" t="str">
        <f>IF(OR(G36="优秀",AND(OR(C36="校级重点项目",C36="校级一般项目",C36="校级扶持项目",C36="政府横向项目",C36="非政府横向项目"),F36="是")),VLOOKUP(C36,计分标准!A31:D51,4,FALSE),"0")</f>
        <v>0</v>
      </c>
      <c r="N36" s="23" t="str">
        <f>IFERROR(J36*(VLOOKUP(C36,计分标准!A31:E51,5,FALSE)),"0")</f>
        <v>0</v>
      </c>
      <c r="O36" s="15">
        <f t="shared" si="0"/>
        <v>0</v>
      </c>
      <c r="P36" s="14"/>
      <c r="Q36" s="14"/>
      <c r="R36" s="14"/>
      <c r="S36" s="14"/>
      <c r="T36" s="14"/>
      <c r="U36" s="14"/>
      <c r="V36" s="14"/>
      <c r="W36" s="14"/>
      <c r="X36" s="14" t="str">
        <f>IFERROR(VLOOKUP(V36,计分标准!A56:B65,2,FALSE),"")</f>
        <v/>
      </c>
      <c r="Y36" s="20" t="str">
        <f>IF(Q36="书评",VLOOKUP(V36,计分标准!A56:B65,2,FALSE)*0.5,IF(Q36="会议综述",VLOOKUP(V36,计分标准!A56:B65,2,FALSE)*0.3,IF(AND(U36="第二",OR(V36="A1类",V36="A2类",V36="B1类",V36="B2类")),X36*0.3,IF(AND(U36="第二",OR(Q36="书评",Q36="会议综述")),"0",X36))))</f>
        <v/>
      </c>
      <c r="Z36" s="14"/>
      <c r="AA36" s="14"/>
      <c r="AB36" s="14"/>
      <c r="AC36" s="14"/>
      <c r="AD36" s="14"/>
      <c r="AE36" s="14"/>
      <c r="AF36" s="14"/>
      <c r="AG36" s="15" t="str">
        <f>IFERROR(PRODUCT(AF36,VLOOKUP(AA36&amp;AE36,计分标准!A85:E101,4,FALSE)),"")</f>
        <v/>
      </c>
      <c r="AH36" s="14"/>
      <c r="AI36" s="14"/>
      <c r="AJ36" s="14"/>
      <c r="AK36" s="14"/>
      <c r="AL36" s="15" t="str">
        <f>IFERROR(VLOOKUP(AI36&amp;AJ36,计分标准!A105:E122,4,FALSE),"")</f>
        <v/>
      </c>
      <c r="AM36" s="14"/>
      <c r="AN36" s="14"/>
      <c r="AO36" s="14"/>
      <c r="AP36" s="14"/>
      <c r="AQ36" s="15" t="str">
        <f>IFERROR(VLOOKUP(AN36&amp;AO36,计分标准!A127:E138,4,FALSE),"")</f>
        <v/>
      </c>
      <c r="AR36" s="15">
        <f t="shared" si="1"/>
        <v>0</v>
      </c>
      <c r="AS36" s="15"/>
      <c r="AT36" s="15"/>
    </row>
    <row r="37" spans="1:46" s="18" customFormat="1" ht="67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23" t="str">
        <f>IFERROR(VLOOKUP(C37,计分标准!A32:B52,2,FALSE),"")</f>
        <v/>
      </c>
      <c r="L37" s="23" t="str">
        <f>IF(F37="是",VLOOKUP(C37,计分标准!A32:C52,3,FALSE),"0")</f>
        <v>0</v>
      </c>
      <c r="M37" s="23" t="str">
        <f>IF(OR(G37="优秀",AND(OR(C37="校级重点项目",C37="校级一般项目",C37="校级扶持项目",C37="政府横向项目",C37="非政府横向项目"),F37="是")),VLOOKUP(C37,计分标准!A32:D52,4,FALSE),"0")</f>
        <v>0</v>
      </c>
      <c r="N37" s="23" t="str">
        <f>IFERROR(J37*(VLOOKUP(C37,计分标准!A32:E52,5,FALSE)),"0")</f>
        <v>0</v>
      </c>
      <c r="O37" s="15">
        <f t="shared" si="0"/>
        <v>0</v>
      </c>
      <c r="P37" s="14"/>
      <c r="Q37" s="14"/>
      <c r="R37" s="14"/>
      <c r="S37" s="14"/>
      <c r="T37" s="14"/>
      <c r="U37" s="14"/>
      <c r="V37" s="14"/>
      <c r="W37" s="14"/>
      <c r="X37" s="14" t="str">
        <f>IFERROR(VLOOKUP(V37,计分标准!A57:B66,2,FALSE),"")</f>
        <v/>
      </c>
      <c r="Y37" s="20" t="str">
        <f>IF(Q37="书评",VLOOKUP(V37,计分标准!A57:B66,2,FALSE)*0.5,IF(Q37="会议综述",VLOOKUP(V37,计分标准!A57:B66,2,FALSE)*0.3,IF(AND(U37="第二",OR(V37="A1类",V37="A2类",V37="B1类",V37="B2类")),X37*0.3,IF(AND(U37="第二",OR(Q37="书评",Q37="会议综述")),"0",X37))))</f>
        <v/>
      </c>
      <c r="Z37" s="14"/>
      <c r="AA37" s="14"/>
      <c r="AB37" s="14"/>
      <c r="AC37" s="14"/>
      <c r="AD37" s="14"/>
      <c r="AE37" s="14"/>
      <c r="AF37" s="14"/>
      <c r="AG37" s="15" t="str">
        <f>IFERROR(PRODUCT(AF37,VLOOKUP(AA37&amp;AE37,计分标准!A86:E102,4,FALSE)),"")</f>
        <v/>
      </c>
      <c r="AH37" s="14"/>
      <c r="AI37" s="14"/>
      <c r="AJ37" s="14"/>
      <c r="AK37" s="14"/>
      <c r="AL37" s="15" t="str">
        <f>IFERROR(VLOOKUP(AI37&amp;AJ37,计分标准!A106:E123,4,FALSE),"")</f>
        <v/>
      </c>
      <c r="AM37" s="14"/>
      <c r="AN37" s="14"/>
      <c r="AO37" s="14"/>
      <c r="AP37" s="14"/>
      <c r="AQ37" s="15" t="str">
        <f>IFERROR(VLOOKUP(AN37&amp;AO37,计分标准!A128:E139,4,FALSE),"")</f>
        <v/>
      </c>
      <c r="AR37" s="15">
        <f t="shared" si="1"/>
        <v>0</v>
      </c>
      <c r="AS37" s="15"/>
      <c r="AT37" s="15"/>
    </row>
    <row r="38" spans="1:46" s="18" customFormat="1" ht="67.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23" t="str">
        <f>IFERROR(VLOOKUP(C38,计分标准!A33:B53,2,FALSE),"")</f>
        <v/>
      </c>
      <c r="L38" s="23" t="str">
        <f>IF(F38="是",VLOOKUP(C38,计分标准!A33:C53,3,FALSE),"0")</f>
        <v>0</v>
      </c>
      <c r="M38" s="23" t="str">
        <f>IF(OR(G38="优秀",AND(OR(C38="校级重点项目",C38="校级一般项目",C38="校级扶持项目",C38="政府横向项目",C38="非政府横向项目"),F38="是")),VLOOKUP(C38,计分标准!A33:D53,4,FALSE),"0")</f>
        <v>0</v>
      </c>
      <c r="N38" s="23" t="str">
        <f>IFERROR(J38*(VLOOKUP(C38,计分标准!A33:E53,5,FALSE)),"0")</f>
        <v>0</v>
      </c>
      <c r="O38" s="15">
        <f t="shared" si="0"/>
        <v>0</v>
      </c>
      <c r="P38" s="14"/>
      <c r="Q38" s="14"/>
      <c r="R38" s="14"/>
      <c r="S38" s="14"/>
      <c r="T38" s="14"/>
      <c r="U38" s="14"/>
      <c r="V38" s="14"/>
      <c r="W38" s="14"/>
      <c r="X38" s="14" t="str">
        <f>IFERROR(VLOOKUP(V38,计分标准!A58:B67,2,FALSE),"")</f>
        <v/>
      </c>
      <c r="Y38" s="20" t="str">
        <f>IF(Q38="书评",VLOOKUP(V38,计分标准!A58:B67,2,FALSE)*0.5,IF(Q38="会议综述",VLOOKUP(V38,计分标准!A58:B67,2,FALSE)*0.3,IF(AND(U38="第二",OR(V38="A1类",V38="A2类",V38="B1类",V38="B2类")),X38*0.3,IF(AND(U38="第二",OR(Q38="书评",Q38="会议综述")),"0",X38))))</f>
        <v/>
      </c>
      <c r="Z38" s="14"/>
      <c r="AA38" s="14"/>
      <c r="AB38" s="14"/>
      <c r="AC38" s="14"/>
      <c r="AD38" s="14"/>
      <c r="AE38" s="14"/>
      <c r="AF38" s="14"/>
      <c r="AG38" s="15" t="str">
        <f>IFERROR(PRODUCT(AF38,VLOOKUP(AA38&amp;AE38,计分标准!A87:E103,4,FALSE)),"")</f>
        <v/>
      </c>
      <c r="AH38" s="14"/>
      <c r="AI38" s="14"/>
      <c r="AJ38" s="14"/>
      <c r="AK38" s="14"/>
      <c r="AL38" s="15" t="str">
        <f>IFERROR(VLOOKUP(AI38&amp;AJ38,计分标准!A107:E124,4,FALSE),"")</f>
        <v/>
      </c>
      <c r="AM38" s="14"/>
      <c r="AN38" s="14"/>
      <c r="AO38" s="14"/>
      <c r="AP38" s="14"/>
      <c r="AQ38" s="15" t="str">
        <f>IFERROR(VLOOKUP(AN38&amp;AO38,计分标准!A129:E140,4,FALSE),"")</f>
        <v/>
      </c>
      <c r="AR38" s="15">
        <f t="shared" si="1"/>
        <v>0</v>
      </c>
      <c r="AS38" s="15"/>
      <c r="AT38" s="15"/>
    </row>
    <row r="39" spans="1:46" s="18" customFormat="1" ht="67.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3" t="str">
        <f>IFERROR(VLOOKUP(C39,计分标准!A34:B54,2,FALSE),"")</f>
        <v/>
      </c>
      <c r="L39" s="23" t="str">
        <f>IF(F39="是",VLOOKUP(C39,计分标准!A34:C54,3,FALSE),"0")</f>
        <v>0</v>
      </c>
      <c r="M39" s="23" t="str">
        <f>IF(OR(G39="优秀",AND(OR(C39="校级重点项目",C39="校级一般项目",C39="校级扶持项目",C39="政府横向项目",C39="非政府横向项目"),F39="是")),VLOOKUP(C39,计分标准!A34:D54,4,FALSE),"0")</f>
        <v>0</v>
      </c>
      <c r="N39" s="23" t="str">
        <f>IFERROR(J39*(VLOOKUP(C39,计分标准!A34:E54,5,FALSE)),"0")</f>
        <v>0</v>
      </c>
      <c r="O39" s="15">
        <f t="shared" si="0"/>
        <v>0</v>
      </c>
      <c r="P39" s="14"/>
      <c r="Q39" s="14"/>
      <c r="R39" s="14"/>
      <c r="S39" s="14"/>
      <c r="T39" s="14"/>
      <c r="U39" s="14"/>
      <c r="V39" s="14"/>
      <c r="W39" s="14"/>
      <c r="X39" s="14" t="str">
        <f>IFERROR(VLOOKUP(V39,计分标准!A59:B68,2,FALSE),"")</f>
        <v/>
      </c>
      <c r="Y39" s="20" t="str">
        <f>IF(Q39="书评",VLOOKUP(V39,计分标准!A59:B68,2,FALSE)*0.5,IF(Q39="会议综述",VLOOKUP(V39,计分标准!A59:B68,2,FALSE)*0.3,IF(AND(U39="第二",OR(V39="A1类",V39="A2类",V39="B1类",V39="B2类")),X39*0.3,IF(AND(U39="第二",OR(Q39="书评",Q39="会议综述")),"0",X39))))</f>
        <v/>
      </c>
      <c r="Z39" s="14"/>
      <c r="AA39" s="14"/>
      <c r="AB39" s="14"/>
      <c r="AC39" s="14"/>
      <c r="AD39" s="14"/>
      <c r="AE39" s="14"/>
      <c r="AF39" s="14"/>
      <c r="AG39" s="15" t="str">
        <f>IFERROR(PRODUCT(AF39,VLOOKUP(AA39&amp;AE39,计分标准!A88:E104,4,FALSE)),"")</f>
        <v/>
      </c>
      <c r="AH39" s="14"/>
      <c r="AI39" s="14"/>
      <c r="AJ39" s="14"/>
      <c r="AK39" s="14"/>
      <c r="AL39" s="15" t="str">
        <f>IFERROR(VLOOKUP(AI39&amp;AJ39,计分标准!A108:E125,4,FALSE),"")</f>
        <v/>
      </c>
      <c r="AM39" s="14"/>
      <c r="AN39" s="14"/>
      <c r="AO39" s="14"/>
      <c r="AP39" s="14"/>
      <c r="AQ39" s="15" t="str">
        <f>IFERROR(VLOOKUP(AN39&amp;AO39,计分标准!A130:E141,4,FALSE),"")</f>
        <v/>
      </c>
      <c r="AR39" s="15">
        <f t="shared" si="1"/>
        <v>0</v>
      </c>
      <c r="AS39" s="15"/>
      <c r="AT39" s="15"/>
    </row>
    <row r="40" spans="1:46" s="18" customFormat="1" ht="67.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3" t="str">
        <f>IFERROR(VLOOKUP(C40,计分标准!A35:B55,2,FALSE),"")</f>
        <v/>
      </c>
      <c r="L40" s="23" t="str">
        <f>IF(F40="是",VLOOKUP(C40,计分标准!A35:C55,3,FALSE),"0")</f>
        <v>0</v>
      </c>
      <c r="M40" s="23" t="str">
        <f>IF(OR(G40="优秀",AND(OR(C40="校级重点项目",C40="校级一般项目",C40="校级扶持项目",C40="政府横向项目",C40="非政府横向项目"),F40="是")),VLOOKUP(C40,计分标准!A35:D55,4,FALSE),"0")</f>
        <v>0</v>
      </c>
      <c r="N40" s="23" t="str">
        <f>IFERROR(J40*(VLOOKUP(C40,计分标准!A35:E55,5,FALSE)),"0")</f>
        <v>0</v>
      </c>
      <c r="O40" s="15">
        <f t="shared" si="0"/>
        <v>0</v>
      </c>
      <c r="P40" s="14"/>
      <c r="Q40" s="14"/>
      <c r="R40" s="14"/>
      <c r="S40" s="14"/>
      <c r="T40" s="14"/>
      <c r="U40" s="14"/>
      <c r="V40" s="14"/>
      <c r="W40" s="14"/>
      <c r="X40" s="14" t="str">
        <f>IFERROR(VLOOKUP(V40,计分标准!A60:B69,2,FALSE),"")</f>
        <v/>
      </c>
      <c r="Y40" s="20" t="str">
        <f>IF(Q40="书评",VLOOKUP(V40,计分标准!A60:B69,2,FALSE)*0.5,IF(Q40="会议综述",VLOOKUP(V40,计分标准!A60:B69,2,FALSE)*0.3,IF(AND(U40="第二",OR(V40="A1类",V40="A2类",V40="B1类",V40="B2类")),X40*0.3,IF(AND(U40="第二",OR(Q40="书评",Q40="会议综述")),"0",X40))))</f>
        <v/>
      </c>
      <c r="Z40" s="14"/>
      <c r="AA40" s="14"/>
      <c r="AB40" s="14"/>
      <c r="AC40" s="14"/>
      <c r="AD40" s="14"/>
      <c r="AE40" s="14"/>
      <c r="AF40" s="14"/>
      <c r="AG40" s="15" t="str">
        <f>IFERROR(PRODUCT(AF40,VLOOKUP(AA40&amp;AE40,计分标准!A89:E105,4,FALSE)),"")</f>
        <v/>
      </c>
      <c r="AH40" s="14"/>
      <c r="AI40" s="14"/>
      <c r="AJ40" s="14"/>
      <c r="AK40" s="14"/>
      <c r="AL40" s="15" t="str">
        <f>IFERROR(VLOOKUP(AI40&amp;AJ40,计分标准!A109:E126,4,FALSE),"")</f>
        <v/>
      </c>
      <c r="AM40" s="14"/>
      <c r="AN40" s="14"/>
      <c r="AO40" s="14"/>
      <c r="AP40" s="14"/>
      <c r="AQ40" s="15" t="str">
        <f>IFERROR(VLOOKUP(AN40&amp;AO40,计分标准!A131:E142,4,FALSE),"")</f>
        <v/>
      </c>
      <c r="AR40" s="15">
        <f t="shared" si="1"/>
        <v>0</v>
      </c>
      <c r="AS40" s="15"/>
      <c r="AT40" s="15"/>
    </row>
    <row r="41" spans="1:46" s="18" customFormat="1" ht="67.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23" t="str">
        <f>IFERROR(VLOOKUP(C41,计分标准!A36:B56,2,FALSE),"")</f>
        <v/>
      </c>
      <c r="L41" s="23" t="str">
        <f>IF(F41="是",VLOOKUP(C41,计分标准!A36:C56,3,FALSE),"0")</f>
        <v>0</v>
      </c>
      <c r="M41" s="23" t="str">
        <f>IF(OR(G41="优秀",AND(OR(C41="校级重点项目",C41="校级一般项目",C41="校级扶持项目",C41="政府横向项目",C41="非政府横向项目"),F41="是")),VLOOKUP(C41,计分标准!A36:D56,4,FALSE),"0")</f>
        <v>0</v>
      </c>
      <c r="N41" s="23" t="str">
        <f>IFERROR(J41*(VLOOKUP(C41,计分标准!A36:E56,5,FALSE)),"0")</f>
        <v>0</v>
      </c>
      <c r="O41" s="15">
        <f t="shared" si="0"/>
        <v>0</v>
      </c>
      <c r="P41" s="14"/>
      <c r="Q41" s="14"/>
      <c r="R41" s="14"/>
      <c r="S41" s="14"/>
      <c r="T41" s="14"/>
      <c r="U41" s="14"/>
      <c r="V41" s="14"/>
      <c r="W41" s="14"/>
      <c r="X41" s="14" t="str">
        <f>IFERROR(VLOOKUP(V41,计分标准!A61:B70,2,FALSE),"")</f>
        <v/>
      </c>
      <c r="Y41" s="20" t="str">
        <f>IF(Q41="书评",VLOOKUP(V41,计分标准!A61:B70,2,FALSE)*0.5,IF(Q41="会议综述",VLOOKUP(V41,计分标准!A61:B70,2,FALSE)*0.3,IF(AND(U41="第二",OR(V41="A1类",V41="A2类",V41="B1类",V41="B2类")),X41*0.3,IF(AND(U41="第二",OR(Q41="书评",Q41="会议综述")),"0",X41))))</f>
        <v/>
      </c>
      <c r="Z41" s="14"/>
      <c r="AA41" s="14"/>
      <c r="AB41" s="14"/>
      <c r="AC41" s="14"/>
      <c r="AD41" s="14"/>
      <c r="AE41" s="14"/>
      <c r="AF41" s="14"/>
      <c r="AG41" s="15" t="str">
        <f>IFERROR(PRODUCT(AF41,VLOOKUP(AA41&amp;AE41,计分标准!A90:E106,4,FALSE)),"")</f>
        <v/>
      </c>
      <c r="AH41" s="14"/>
      <c r="AI41" s="14"/>
      <c r="AJ41" s="14"/>
      <c r="AK41" s="14"/>
      <c r="AL41" s="15" t="str">
        <f>IFERROR(VLOOKUP(AI41&amp;AJ41,计分标准!A110:E127,4,FALSE),"")</f>
        <v/>
      </c>
      <c r="AM41" s="14"/>
      <c r="AN41" s="14"/>
      <c r="AO41" s="14"/>
      <c r="AP41" s="14"/>
      <c r="AQ41" s="15" t="str">
        <f>IFERROR(VLOOKUP(AN41&amp;AO41,计分标准!A132:E143,4,FALSE),"")</f>
        <v/>
      </c>
      <c r="AR41" s="15">
        <f t="shared" si="1"/>
        <v>0</v>
      </c>
      <c r="AS41" s="15"/>
      <c r="AT41" s="15"/>
    </row>
    <row r="42" spans="1:46" s="18" customFormat="1" ht="67.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23" t="str">
        <f>IFERROR(VLOOKUP(C42,计分标准!A37:B57,2,FALSE),"")</f>
        <v/>
      </c>
      <c r="L42" s="23" t="str">
        <f>IF(F42="是",VLOOKUP(C42,计分标准!A37:C57,3,FALSE),"0")</f>
        <v>0</v>
      </c>
      <c r="M42" s="23" t="str">
        <f>IF(OR(G42="优秀",AND(OR(C42="校级重点项目",C42="校级一般项目",C42="校级扶持项目",C42="政府横向项目",C42="非政府横向项目"),F42="是")),VLOOKUP(C42,计分标准!A37:D57,4,FALSE),"0")</f>
        <v>0</v>
      </c>
      <c r="N42" s="23" t="str">
        <f>IFERROR(J42*(VLOOKUP(C42,计分标准!A37:E57,5,FALSE)),"0")</f>
        <v>0</v>
      </c>
      <c r="O42" s="15">
        <f t="shared" si="0"/>
        <v>0</v>
      </c>
      <c r="P42" s="14"/>
      <c r="Q42" s="14"/>
      <c r="R42" s="14"/>
      <c r="S42" s="14"/>
      <c r="T42" s="14"/>
      <c r="U42" s="14"/>
      <c r="V42" s="14"/>
      <c r="W42" s="14"/>
      <c r="X42" s="14" t="str">
        <f>IFERROR(VLOOKUP(V42,计分标准!A62:B71,2,FALSE),"")</f>
        <v/>
      </c>
      <c r="Y42" s="20" t="str">
        <f>IF(Q42="书评",VLOOKUP(V42,计分标准!A62:B71,2,FALSE)*0.5,IF(Q42="会议综述",VLOOKUP(V42,计分标准!A62:B71,2,FALSE)*0.3,IF(AND(U42="第二",OR(V42="A1类",V42="A2类",V42="B1类",V42="B2类")),X42*0.3,IF(AND(U42="第二",OR(Q42="书评",Q42="会议综述")),"0",X42))))</f>
        <v/>
      </c>
      <c r="Z42" s="14"/>
      <c r="AA42" s="14"/>
      <c r="AB42" s="14"/>
      <c r="AC42" s="14"/>
      <c r="AD42" s="14"/>
      <c r="AE42" s="14"/>
      <c r="AF42" s="14"/>
      <c r="AG42" s="15" t="str">
        <f>IFERROR(PRODUCT(AF42,VLOOKUP(AA42&amp;AE42,计分标准!A91:E107,4,FALSE)),"")</f>
        <v/>
      </c>
      <c r="AH42" s="14"/>
      <c r="AI42" s="14"/>
      <c r="AJ42" s="14"/>
      <c r="AK42" s="14"/>
      <c r="AL42" s="15" t="str">
        <f>IFERROR(VLOOKUP(AI42&amp;AJ42,计分标准!A111:E128,4,FALSE),"")</f>
        <v/>
      </c>
      <c r="AM42" s="14"/>
      <c r="AN42" s="14"/>
      <c r="AO42" s="14"/>
      <c r="AP42" s="14"/>
      <c r="AQ42" s="15" t="str">
        <f>IFERROR(VLOOKUP(AN42&amp;AO42,计分标准!A133:E144,4,FALSE),"")</f>
        <v/>
      </c>
      <c r="AR42" s="15">
        <f t="shared" si="1"/>
        <v>0</v>
      </c>
      <c r="AS42" s="15"/>
      <c r="AT42" s="15"/>
    </row>
    <row r="43" spans="1:46" s="18" customFormat="1" ht="67.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23" t="str">
        <f>IFERROR(VLOOKUP(C43,计分标准!A38:B58,2,FALSE),"")</f>
        <v/>
      </c>
      <c r="L43" s="23" t="str">
        <f>IF(F43="是",VLOOKUP(C43,计分标准!A38:C58,3,FALSE),"0")</f>
        <v>0</v>
      </c>
      <c r="M43" s="23" t="str">
        <f>IF(OR(G43="优秀",AND(OR(C43="校级重点项目",C43="校级一般项目",C43="校级扶持项目",C43="政府横向项目",C43="非政府横向项目"),F43="是")),VLOOKUP(C43,计分标准!A38:D58,4,FALSE),"0")</f>
        <v>0</v>
      </c>
      <c r="N43" s="23" t="str">
        <f>IFERROR(J43*(VLOOKUP(C43,计分标准!A38:E58,5,FALSE)),"0")</f>
        <v>0</v>
      </c>
      <c r="O43" s="15">
        <f t="shared" si="0"/>
        <v>0</v>
      </c>
      <c r="P43" s="14"/>
      <c r="Q43" s="14"/>
      <c r="R43" s="14"/>
      <c r="S43" s="14"/>
      <c r="T43" s="14"/>
      <c r="U43" s="14"/>
      <c r="V43" s="14"/>
      <c r="W43" s="14"/>
      <c r="X43" s="14" t="str">
        <f>IFERROR(VLOOKUP(V43,计分标准!A63:B72,2,FALSE),"")</f>
        <v/>
      </c>
      <c r="Y43" s="20" t="str">
        <f>IF(Q43="书评",VLOOKUP(V43,计分标准!A63:B72,2,FALSE)*0.5,IF(Q43="会议综述",VLOOKUP(V43,计分标准!A63:B72,2,FALSE)*0.3,IF(AND(U43="第二",OR(V43="A1类",V43="A2类",V43="B1类",V43="B2类")),X43*0.3,IF(AND(U43="第二",OR(Q43="书评",Q43="会议综述")),"0",X43))))</f>
        <v/>
      </c>
      <c r="Z43" s="14"/>
      <c r="AA43" s="14"/>
      <c r="AB43" s="14"/>
      <c r="AC43" s="14"/>
      <c r="AD43" s="14"/>
      <c r="AE43" s="14"/>
      <c r="AF43" s="14"/>
      <c r="AG43" s="15" t="str">
        <f>IFERROR(PRODUCT(AF43,VLOOKUP(AA43&amp;AE43,计分标准!A92:E108,4,FALSE)),"")</f>
        <v/>
      </c>
      <c r="AH43" s="14"/>
      <c r="AI43" s="14"/>
      <c r="AJ43" s="14"/>
      <c r="AK43" s="14"/>
      <c r="AL43" s="15" t="str">
        <f>IFERROR(VLOOKUP(AI43&amp;AJ43,计分标准!A112:E129,4,FALSE),"")</f>
        <v/>
      </c>
      <c r="AM43" s="14"/>
      <c r="AN43" s="14"/>
      <c r="AO43" s="14"/>
      <c r="AP43" s="14"/>
      <c r="AQ43" s="15" t="str">
        <f>IFERROR(VLOOKUP(AN43&amp;AO43,计分标准!A134:E145,4,FALSE),"")</f>
        <v/>
      </c>
      <c r="AR43" s="15">
        <f t="shared" si="1"/>
        <v>0</v>
      </c>
      <c r="AS43" s="15"/>
      <c r="AT43" s="15"/>
    </row>
    <row r="44" spans="1:46" s="18" customFormat="1" ht="67.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3" t="str">
        <f>IFERROR(VLOOKUP(C44,计分标准!A39:B59,2,FALSE),"")</f>
        <v/>
      </c>
      <c r="L44" s="23" t="str">
        <f>IF(F44="是",VLOOKUP(C44,计分标准!A39:C59,3,FALSE),"0")</f>
        <v>0</v>
      </c>
      <c r="M44" s="23" t="str">
        <f>IF(OR(G44="优秀",AND(OR(C44="校级重点项目",C44="校级一般项目",C44="校级扶持项目",C44="政府横向项目",C44="非政府横向项目"),F44="是")),VLOOKUP(C44,计分标准!A39:D59,4,FALSE),"0")</f>
        <v>0</v>
      </c>
      <c r="N44" s="23" t="str">
        <f>IFERROR(J44*(VLOOKUP(C44,计分标准!A39:E59,5,FALSE)),"0")</f>
        <v>0</v>
      </c>
      <c r="O44" s="15">
        <f t="shared" si="0"/>
        <v>0</v>
      </c>
      <c r="P44" s="14"/>
      <c r="Q44" s="14"/>
      <c r="R44" s="14"/>
      <c r="S44" s="14"/>
      <c r="T44" s="14"/>
      <c r="U44" s="14"/>
      <c r="V44" s="14"/>
      <c r="W44" s="14"/>
      <c r="X44" s="14" t="str">
        <f>IFERROR(VLOOKUP(V44,计分标准!A64:B73,2,FALSE),"")</f>
        <v/>
      </c>
      <c r="Y44" s="20" t="str">
        <f>IF(Q44="书评",VLOOKUP(V44,计分标准!A64:B73,2,FALSE)*0.5,IF(Q44="会议综述",VLOOKUP(V44,计分标准!A64:B73,2,FALSE)*0.3,IF(AND(U44="第二",OR(V44="A1类",V44="A2类",V44="B1类",V44="B2类")),X44*0.3,IF(AND(U44="第二",OR(Q44="书评",Q44="会议综述")),"0",X44))))</f>
        <v/>
      </c>
      <c r="Z44" s="14"/>
      <c r="AA44" s="14"/>
      <c r="AB44" s="14"/>
      <c r="AC44" s="14"/>
      <c r="AD44" s="14"/>
      <c r="AE44" s="14"/>
      <c r="AF44" s="14"/>
      <c r="AG44" s="15" t="str">
        <f>IFERROR(PRODUCT(AF44,VLOOKUP(AA44&amp;AE44,计分标准!A93:E109,4,FALSE)),"")</f>
        <v/>
      </c>
      <c r="AH44" s="14"/>
      <c r="AI44" s="14"/>
      <c r="AJ44" s="14"/>
      <c r="AK44" s="14"/>
      <c r="AL44" s="15" t="str">
        <f>IFERROR(VLOOKUP(AI44&amp;AJ44,计分标准!A113:E130,4,FALSE),"")</f>
        <v/>
      </c>
      <c r="AM44" s="14"/>
      <c r="AN44" s="14"/>
      <c r="AO44" s="14"/>
      <c r="AP44" s="14"/>
      <c r="AQ44" s="15" t="str">
        <f>IFERROR(VLOOKUP(AN44&amp;AO44,计分标准!A135:E146,4,FALSE),"")</f>
        <v/>
      </c>
      <c r="AR44" s="15">
        <f t="shared" si="1"/>
        <v>0</v>
      </c>
      <c r="AS44" s="15"/>
      <c r="AT44" s="15"/>
    </row>
    <row r="45" spans="1:46" s="18" customFormat="1" ht="67.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3" t="str">
        <f>IFERROR(VLOOKUP(C45,计分标准!A40:B60,2,FALSE),"")</f>
        <v/>
      </c>
      <c r="L45" s="23" t="str">
        <f>IF(F45="是",VLOOKUP(C45,计分标准!A40:C60,3,FALSE),"0")</f>
        <v>0</v>
      </c>
      <c r="M45" s="23" t="str">
        <f>IF(OR(G45="优秀",AND(OR(C45="校级重点项目",C45="校级一般项目",C45="校级扶持项目",C45="政府横向项目",C45="非政府横向项目"),F45="是")),VLOOKUP(C45,计分标准!A40:D60,4,FALSE),"0")</f>
        <v>0</v>
      </c>
      <c r="N45" s="23" t="str">
        <f>IFERROR(J45*(VLOOKUP(C45,计分标准!A40:E60,5,FALSE)),"0")</f>
        <v>0</v>
      </c>
      <c r="O45" s="15">
        <f t="shared" si="0"/>
        <v>0</v>
      </c>
      <c r="P45" s="14"/>
      <c r="Q45" s="14"/>
      <c r="R45" s="14"/>
      <c r="S45" s="14"/>
      <c r="T45" s="14"/>
      <c r="U45" s="14"/>
      <c r="V45" s="14"/>
      <c r="W45" s="14"/>
      <c r="X45" s="14" t="str">
        <f>IFERROR(VLOOKUP(V45,计分标准!A65:B74,2,FALSE),"")</f>
        <v/>
      </c>
      <c r="Y45" s="20" t="str">
        <f>IF(Q45="书评",VLOOKUP(V45,计分标准!A65:B74,2,FALSE)*0.5,IF(Q45="会议综述",VLOOKUP(V45,计分标准!A65:B74,2,FALSE)*0.3,IF(AND(U45="第二",OR(V45="A1类",V45="A2类",V45="B1类",V45="B2类")),X45*0.3,IF(AND(U45="第二",OR(Q45="书评",Q45="会议综述")),"0",X45))))</f>
        <v/>
      </c>
      <c r="Z45" s="14"/>
      <c r="AA45" s="14"/>
      <c r="AB45" s="14"/>
      <c r="AC45" s="14"/>
      <c r="AD45" s="14"/>
      <c r="AE45" s="14"/>
      <c r="AF45" s="14"/>
      <c r="AG45" s="15" t="str">
        <f>IFERROR(PRODUCT(AF45,VLOOKUP(AA45&amp;AE45,计分标准!A96:E110,4,FALSE)),"")</f>
        <v/>
      </c>
      <c r="AH45" s="14"/>
      <c r="AI45" s="14"/>
      <c r="AJ45" s="14"/>
      <c r="AK45" s="14"/>
      <c r="AL45" s="15" t="str">
        <f>IFERROR(VLOOKUP(AI45&amp;AJ45,计分标准!A114:E131,4,FALSE),"")</f>
        <v/>
      </c>
      <c r="AM45" s="14"/>
      <c r="AN45" s="14"/>
      <c r="AO45" s="14"/>
      <c r="AP45" s="14"/>
      <c r="AQ45" s="15" t="str">
        <f>IFERROR(VLOOKUP(AN45&amp;AO45,计分标准!A136:E147,4,FALSE),"")</f>
        <v/>
      </c>
      <c r="AR45" s="15">
        <f t="shared" si="1"/>
        <v>0</v>
      </c>
      <c r="AS45" s="15"/>
      <c r="AT45" s="15"/>
    </row>
    <row r="46" spans="1:46" s="18" customFormat="1" ht="67.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3" t="str">
        <f>IFERROR(VLOOKUP(C46,计分标准!A41:B61,2,FALSE),"")</f>
        <v/>
      </c>
      <c r="L46" s="23" t="str">
        <f>IF(F46="是",VLOOKUP(C46,计分标准!A41:C61,3,FALSE),"0")</f>
        <v>0</v>
      </c>
      <c r="M46" s="23" t="str">
        <f>IF(OR(G46="优秀",AND(OR(C46="校级重点项目",C46="校级一般项目",C46="校级扶持项目",C46="政府横向项目",C46="非政府横向项目"),F46="是")),VLOOKUP(C46,计分标准!A41:D61,4,FALSE),"0")</f>
        <v>0</v>
      </c>
      <c r="N46" s="23" t="str">
        <f>IFERROR(J46*(VLOOKUP(C46,计分标准!A41:E61,5,FALSE)),"0")</f>
        <v>0</v>
      </c>
      <c r="O46" s="15">
        <f t="shared" si="0"/>
        <v>0</v>
      </c>
      <c r="P46" s="14"/>
      <c r="Q46" s="14"/>
      <c r="R46" s="14"/>
      <c r="S46" s="14"/>
      <c r="T46" s="14"/>
      <c r="U46" s="14"/>
      <c r="V46" s="14"/>
      <c r="W46" s="14"/>
      <c r="X46" s="14" t="str">
        <f>IFERROR(VLOOKUP(V46,计分标准!A66:B75,2,FALSE),"")</f>
        <v/>
      </c>
      <c r="Y46" s="20" t="str">
        <f>IF(Q46="书评",VLOOKUP(V46,计分标准!A66:B75,2,FALSE)*0.5,IF(Q46="会议综述",VLOOKUP(V46,计分标准!A66:B75,2,FALSE)*0.3,IF(AND(U46="第二",OR(V46="A1类",V46="A2类",V46="B1类",V46="B2类")),X46*0.3,IF(AND(U46="第二",OR(Q46="书评",Q46="会议综述")),"0",X46))))</f>
        <v/>
      </c>
      <c r="Z46" s="14"/>
      <c r="AA46" s="14"/>
      <c r="AB46" s="14"/>
      <c r="AC46" s="14"/>
      <c r="AD46" s="14"/>
      <c r="AE46" s="14"/>
      <c r="AF46" s="14"/>
      <c r="AG46" s="15" t="str">
        <f>IFERROR(PRODUCT(AF46,VLOOKUP(AA46&amp;AE46,计分标准!A97:E111,4,FALSE)),"")</f>
        <v/>
      </c>
      <c r="AH46" s="14"/>
      <c r="AI46" s="14"/>
      <c r="AJ46" s="14"/>
      <c r="AK46" s="14"/>
      <c r="AL46" s="15" t="str">
        <f>IFERROR(VLOOKUP(AI46&amp;AJ46,计分标准!A115:E132,4,FALSE),"")</f>
        <v/>
      </c>
      <c r="AM46" s="14"/>
      <c r="AN46" s="14"/>
      <c r="AO46" s="14"/>
      <c r="AP46" s="14"/>
      <c r="AQ46" s="15" t="str">
        <f>IFERROR(VLOOKUP(AN46&amp;AO46,计分标准!A137:E148,4,FALSE),"")</f>
        <v/>
      </c>
      <c r="AR46" s="15">
        <f t="shared" si="1"/>
        <v>0</v>
      </c>
      <c r="AS46" s="15"/>
      <c r="AT46" s="15"/>
    </row>
    <row r="47" spans="1:46" s="18" customFormat="1" ht="67.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3" t="str">
        <f>IFERROR(VLOOKUP(C47,计分标准!A42:B62,2,FALSE),"")</f>
        <v/>
      </c>
      <c r="L47" s="23" t="str">
        <f>IF(F47="是",VLOOKUP(C47,计分标准!A42:C62,3,FALSE),"0")</f>
        <v>0</v>
      </c>
      <c r="M47" s="23" t="str">
        <f>IF(OR(G47="优秀",AND(OR(C47="校级重点项目",C47="校级一般项目",C47="校级扶持项目",C47="政府横向项目",C47="非政府横向项目"),F47="是")),VLOOKUP(C47,计分标准!A42:D62,4,FALSE),"0")</f>
        <v>0</v>
      </c>
      <c r="N47" s="23" t="str">
        <f>IFERROR(J47*(VLOOKUP(C47,计分标准!A42:E62,5,FALSE)),"0")</f>
        <v>0</v>
      </c>
      <c r="O47" s="15">
        <f t="shared" si="0"/>
        <v>0</v>
      </c>
      <c r="P47" s="14"/>
      <c r="Q47" s="14"/>
      <c r="R47" s="14"/>
      <c r="S47" s="14"/>
      <c r="T47" s="14"/>
      <c r="U47" s="14"/>
      <c r="V47" s="14"/>
      <c r="W47" s="14"/>
      <c r="X47" s="14" t="str">
        <f>IFERROR(VLOOKUP(V47,计分标准!A67:B76,2,FALSE),"")</f>
        <v/>
      </c>
      <c r="Y47" s="20" t="str">
        <f>IF(Q47="书评",VLOOKUP(V47,计分标准!A67:B76,2,FALSE)*0.5,IF(Q47="会议综述",VLOOKUP(V47,计分标准!A67:B76,2,FALSE)*0.3,IF(AND(U47="第二",OR(V47="A1类",V47="A2类",V47="B1类",V47="B2类")),X47*0.3,IF(AND(U47="第二",OR(Q47="书评",Q47="会议综述")),"0",X47))))</f>
        <v/>
      </c>
      <c r="Z47" s="14"/>
      <c r="AA47" s="14"/>
      <c r="AB47" s="14"/>
      <c r="AC47" s="14"/>
      <c r="AD47" s="14"/>
      <c r="AE47" s="14"/>
      <c r="AF47" s="14"/>
      <c r="AG47" s="15" t="str">
        <f>IFERROR(PRODUCT(AF47,VLOOKUP(AA47&amp;AE47,计分标准!A98:E112,4,FALSE)),"")</f>
        <v/>
      </c>
      <c r="AH47" s="14"/>
      <c r="AI47" s="14"/>
      <c r="AJ47" s="14"/>
      <c r="AK47" s="14"/>
      <c r="AL47" s="15" t="str">
        <f>IFERROR(VLOOKUP(AI47&amp;AJ47,计分标准!A116:E133,4,FALSE),"")</f>
        <v/>
      </c>
      <c r="AM47" s="14"/>
      <c r="AN47" s="14"/>
      <c r="AO47" s="14"/>
      <c r="AP47" s="14"/>
      <c r="AQ47" s="15" t="str">
        <f>IFERROR(VLOOKUP(AN47&amp;AO47,计分标准!A138:E149,4,FALSE),"")</f>
        <v/>
      </c>
      <c r="AR47" s="15">
        <f t="shared" si="1"/>
        <v>0</v>
      </c>
      <c r="AS47" s="15"/>
      <c r="AT47" s="15"/>
    </row>
    <row r="48" spans="1:46" s="18" customFormat="1" ht="67.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3" t="str">
        <f>IFERROR(VLOOKUP(C48,计分标准!A43:B63,2,FALSE),"")</f>
        <v/>
      </c>
      <c r="L48" s="23" t="str">
        <f>IF(F48="是",VLOOKUP(C48,计分标准!A43:C63,3,FALSE),"0")</f>
        <v>0</v>
      </c>
      <c r="M48" s="23" t="str">
        <f>IF(OR(G48="优秀",AND(OR(C48="校级重点项目",C48="校级一般项目",C48="校级扶持项目",C48="政府横向项目",C48="非政府横向项目"),F48="是")),VLOOKUP(C48,计分标准!A43:D63,4,FALSE),"0")</f>
        <v>0</v>
      </c>
      <c r="N48" s="23" t="str">
        <f>IFERROR(J48*(VLOOKUP(C48,计分标准!A43:E63,5,FALSE)),"0")</f>
        <v>0</v>
      </c>
      <c r="O48" s="15">
        <f t="shared" si="0"/>
        <v>0</v>
      </c>
      <c r="P48" s="14"/>
      <c r="Q48" s="14"/>
      <c r="R48" s="14"/>
      <c r="S48" s="14"/>
      <c r="T48" s="14"/>
      <c r="U48" s="14"/>
      <c r="V48" s="14"/>
      <c r="W48" s="14"/>
      <c r="X48" s="14" t="str">
        <f>IFERROR(VLOOKUP(V48,计分标准!A68:B77,2,FALSE),"")</f>
        <v/>
      </c>
      <c r="Y48" s="20" t="str">
        <f>IF(Q48="书评",VLOOKUP(V48,计分标准!A68:B77,2,FALSE)*0.5,IF(Q48="会议综述",VLOOKUP(V48,计分标准!A68:B77,2,FALSE)*0.3,IF(AND(U48="第二",OR(V48="A1类",V48="A2类",V48="B1类",V48="B2类")),X48*0.3,IF(AND(U48="第二",OR(Q48="书评",Q48="会议综述")),"0",X48))))</f>
        <v/>
      </c>
      <c r="Z48" s="14"/>
      <c r="AA48" s="14"/>
      <c r="AB48" s="14"/>
      <c r="AC48" s="14"/>
      <c r="AD48" s="14"/>
      <c r="AE48" s="14"/>
      <c r="AF48" s="14"/>
      <c r="AG48" s="15" t="str">
        <f>IFERROR(PRODUCT(AF48,VLOOKUP(AA48&amp;AE48,计分标准!A99:E113,4,FALSE)),"")</f>
        <v/>
      </c>
      <c r="AH48" s="14"/>
      <c r="AI48" s="14"/>
      <c r="AJ48" s="14"/>
      <c r="AK48" s="14"/>
      <c r="AL48" s="15" t="str">
        <f>IFERROR(VLOOKUP(AI48&amp;AJ48,计分标准!A117:E134,4,FALSE),"")</f>
        <v/>
      </c>
      <c r="AM48" s="14"/>
      <c r="AN48" s="14"/>
      <c r="AO48" s="14"/>
      <c r="AP48" s="14"/>
      <c r="AQ48" s="15" t="str">
        <f>IFERROR(VLOOKUP(AN48&amp;AO48,计分标准!A139:E150,4,FALSE),"")</f>
        <v/>
      </c>
      <c r="AR48" s="15">
        <f t="shared" si="1"/>
        <v>0</v>
      </c>
      <c r="AS48" s="15"/>
      <c r="AT48" s="15"/>
    </row>
    <row r="49" spans="1:46" s="18" customFormat="1" ht="318" customHeight="1" x14ac:dyDescent="0.15">
      <c r="A49" s="27" t="s">
        <v>126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</row>
    <row r="50" spans="1:46" s="18" customFormat="1" ht="21.75" customHeight="1" x14ac:dyDescent="0.15">
      <c r="K50" s="18" t="str">
        <f>IFERROR(VLOOKUP(登记表!C50,计分标准!A48:B79,2,FALSE),"")</f>
        <v/>
      </c>
      <c r="L50" s="24"/>
      <c r="M50" s="24"/>
      <c r="N50" s="24" t="str">
        <f>IFERROR(PRODUCT(J50,(VLOOKUP(登记表!C50,计分标准!A48:E79,4,FALSE))),"")</f>
        <v/>
      </c>
      <c r="O50" s="16"/>
      <c r="Y50" s="16"/>
      <c r="AG50" s="16"/>
      <c r="AL50" s="16"/>
      <c r="AQ50" s="16"/>
      <c r="AR50" s="16"/>
      <c r="AS50" s="16"/>
      <c r="AT50" s="16"/>
    </row>
    <row r="51" spans="1:46" s="18" customFormat="1" ht="21.75" customHeight="1" x14ac:dyDescent="0.15">
      <c r="K51" s="18" t="str">
        <f>IFERROR(VLOOKUP(登记表!C51,计分标准!A49:B80,2,FALSE),"")</f>
        <v/>
      </c>
      <c r="L51" s="24"/>
      <c r="M51" s="24"/>
      <c r="N51" s="24" t="str">
        <f>IFERROR(PRODUCT(J51,(VLOOKUP(登记表!C51,计分标准!A49:E80,4,FALSE))),"")</f>
        <v/>
      </c>
      <c r="O51" s="16"/>
      <c r="Y51" s="16"/>
      <c r="AG51" s="16"/>
      <c r="AL51" s="16"/>
      <c r="AQ51" s="16"/>
      <c r="AR51" s="16"/>
      <c r="AS51" s="16"/>
      <c r="AT51" s="16"/>
    </row>
    <row r="52" spans="1:46" s="18" customFormat="1" ht="21.75" customHeight="1" x14ac:dyDescent="0.15">
      <c r="K52" s="18" t="str">
        <f>IFERROR(VLOOKUP(登记表!C52,计分标准!A50:B81,2,FALSE),"")</f>
        <v/>
      </c>
      <c r="L52" s="24"/>
      <c r="M52" s="24"/>
      <c r="N52" s="24" t="str">
        <f>IFERROR(PRODUCT(J52,(VLOOKUP(登记表!C52,计分标准!A50:E81,4,FALSE))),"")</f>
        <v/>
      </c>
      <c r="O52" s="16"/>
      <c r="Y52" s="16"/>
      <c r="AG52" s="16"/>
      <c r="AL52" s="16"/>
      <c r="AQ52" s="16"/>
      <c r="AR52" s="16"/>
      <c r="AS52" s="16"/>
      <c r="AT52" s="16"/>
    </row>
    <row r="53" spans="1:46" s="18" customFormat="1" ht="21.75" customHeight="1" x14ac:dyDescent="0.15">
      <c r="K53" s="18" t="str">
        <f>IFERROR(VLOOKUP(登记表!C53,计分标准!A54:B82,2,FALSE),"")</f>
        <v/>
      </c>
      <c r="L53" s="24"/>
      <c r="M53" s="24"/>
      <c r="N53" s="24" t="str">
        <f>IFERROR(PRODUCT(J53,(VLOOKUP(登记表!C53,计分标准!A54:E82,4,FALSE))),"")</f>
        <v/>
      </c>
      <c r="O53" s="16"/>
      <c r="Y53" s="16"/>
      <c r="AG53" s="16"/>
      <c r="AL53" s="16"/>
      <c r="AQ53" s="16"/>
      <c r="AR53" s="16"/>
      <c r="AS53" s="16"/>
      <c r="AT53" s="16"/>
    </row>
    <row r="54" spans="1:46" s="18" customFormat="1" ht="21.75" customHeight="1" x14ac:dyDescent="0.15">
      <c r="K54" s="18" t="str">
        <f>IFERROR(VLOOKUP(登记表!C54,计分标准!A55:B83,2,FALSE),"")</f>
        <v/>
      </c>
      <c r="L54" s="24"/>
      <c r="M54" s="24"/>
      <c r="N54" s="24" t="str">
        <f>IFERROR(PRODUCT(J54,(VLOOKUP(登记表!C54,计分标准!A55:E83,4,FALSE))),"")</f>
        <v/>
      </c>
      <c r="O54" s="16"/>
      <c r="Y54" s="16"/>
      <c r="AG54" s="16"/>
      <c r="AL54" s="16"/>
      <c r="AQ54" s="16"/>
      <c r="AR54" s="16"/>
      <c r="AS54" s="16"/>
      <c r="AT54" s="16"/>
    </row>
    <row r="55" spans="1:46" s="18" customFormat="1" ht="21.75" customHeight="1" x14ac:dyDescent="0.15">
      <c r="K55" s="18" t="str">
        <f>IFERROR(VLOOKUP(登记表!C55,计分标准!A56:B84,2,FALSE),"")</f>
        <v/>
      </c>
      <c r="L55" s="24"/>
      <c r="M55" s="24"/>
      <c r="N55" s="24" t="str">
        <f>IFERROR(PRODUCT(J55,(VLOOKUP(登记表!C55,计分标准!A56:E84,4,FALSE))),"")</f>
        <v/>
      </c>
      <c r="O55" s="16"/>
      <c r="Y55" s="16"/>
      <c r="AG55" s="16"/>
      <c r="AL55" s="16"/>
      <c r="AQ55" s="16"/>
      <c r="AR55" s="16"/>
      <c r="AS55" s="16"/>
      <c r="AT55" s="16"/>
    </row>
    <row r="56" spans="1:46" s="18" customFormat="1" x14ac:dyDescent="0.15">
      <c r="K56" s="18" t="str">
        <f>IFERROR(VLOOKUP(登记表!C56,计分标准!A60:B85,2,FALSE),"")</f>
        <v/>
      </c>
      <c r="L56" s="24"/>
      <c r="M56" s="24"/>
      <c r="N56" s="24" t="str">
        <f>IFERROR(PRODUCT(J56,(VLOOKUP(登记表!C56,计分标准!A60:E85,4,FALSE))),"")</f>
        <v/>
      </c>
      <c r="O56" s="16"/>
      <c r="Y56" s="16"/>
      <c r="AG56" s="16"/>
      <c r="AL56" s="16"/>
      <c r="AQ56" s="16"/>
      <c r="AR56" s="16"/>
      <c r="AS56" s="16"/>
      <c r="AT56" s="16"/>
    </row>
    <row r="57" spans="1:46" s="18" customFormat="1" x14ac:dyDescent="0.15">
      <c r="K57" s="18" t="str">
        <f>IFERROR(VLOOKUP(登记表!C57,计分标准!A61:B86,2,FALSE),"")</f>
        <v/>
      </c>
      <c r="L57" s="24"/>
      <c r="M57" s="24"/>
      <c r="N57" s="24" t="str">
        <f>IFERROR(PRODUCT(J57,(VLOOKUP(登记表!C57,计分标准!A61:E86,4,FALSE))),"")</f>
        <v/>
      </c>
      <c r="O57" s="16"/>
      <c r="Y57" s="16"/>
      <c r="AG57" s="16"/>
      <c r="AL57" s="16"/>
      <c r="AQ57" s="16"/>
      <c r="AR57" s="16"/>
      <c r="AS57" s="16"/>
      <c r="AT57" s="16"/>
    </row>
    <row r="58" spans="1:46" s="18" customFormat="1" x14ac:dyDescent="0.15">
      <c r="K58" s="18" t="str">
        <f>IFERROR(VLOOKUP(登记表!C58,计分标准!A62:B87,2,FALSE),"")</f>
        <v/>
      </c>
      <c r="L58" s="24"/>
      <c r="M58" s="24"/>
      <c r="N58" s="24" t="str">
        <f>IFERROR(PRODUCT(J58,(VLOOKUP(登记表!C58,计分标准!A62:E87,4,FALSE))),"")</f>
        <v/>
      </c>
      <c r="O58" s="16"/>
      <c r="Y58" s="16"/>
      <c r="AG58" s="16"/>
      <c r="AL58" s="16"/>
      <c r="AQ58" s="16"/>
      <c r="AR58" s="16"/>
      <c r="AS58" s="16"/>
      <c r="AT58" s="16"/>
    </row>
    <row r="59" spans="1:46" s="18" customFormat="1" x14ac:dyDescent="0.15">
      <c r="K59" s="18" t="str">
        <f>IFERROR(VLOOKUP(登记表!C59,计分标准!A66:B88,2,FALSE),"")</f>
        <v/>
      </c>
      <c r="L59" s="24"/>
      <c r="M59" s="24"/>
      <c r="N59" s="24" t="str">
        <f>IFERROR(PRODUCT(J59,(VLOOKUP(登记表!C59,计分标准!A66:E88,4,FALSE))),"")</f>
        <v/>
      </c>
      <c r="O59" s="16"/>
      <c r="Y59" s="16"/>
      <c r="AG59" s="16"/>
      <c r="AL59" s="16"/>
      <c r="AQ59" s="16"/>
      <c r="AR59" s="16"/>
      <c r="AS59" s="16"/>
      <c r="AT59" s="16"/>
    </row>
    <row r="60" spans="1:46" s="18" customFormat="1" x14ac:dyDescent="0.15">
      <c r="K60" s="18" t="str">
        <f>IFERROR(VLOOKUP(登记表!C60,计分标准!A67:B89,2,FALSE),"")</f>
        <v/>
      </c>
      <c r="L60" s="24"/>
      <c r="M60" s="24"/>
      <c r="N60" s="24" t="str">
        <f>IFERROR(PRODUCT(J60,(VLOOKUP(登记表!C60,计分标准!A67:E89,4,FALSE))),"")</f>
        <v/>
      </c>
      <c r="O60" s="16"/>
      <c r="Y60" s="16"/>
      <c r="AG60" s="16"/>
      <c r="AL60" s="16"/>
      <c r="AQ60" s="16"/>
      <c r="AR60" s="16"/>
      <c r="AS60" s="16"/>
      <c r="AT60" s="16"/>
    </row>
    <row r="61" spans="1:46" s="18" customFormat="1" x14ac:dyDescent="0.15">
      <c r="K61" s="18" t="str">
        <f>IFERROR(VLOOKUP(登记表!C61,计分标准!A68:B90,2,FALSE),"")</f>
        <v/>
      </c>
      <c r="L61" s="24"/>
      <c r="M61" s="24"/>
      <c r="N61" s="24" t="str">
        <f>IFERROR(PRODUCT(J61,(VLOOKUP(登记表!C61,计分标准!A68:E90,4,FALSE))),"")</f>
        <v/>
      </c>
      <c r="O61" s="16"/>
      <c r="Y61" s="16"/>
      <c r="AG61" s="16"/>
      <c r="AL61" s="16"/>
      <c r="AQ61" s="16"/>
      <c r="AR61" s="16"/>
      <c r="AS61" s="16"/>
      <c r="AT61" s="16"/>
    </row>
    <row r="62" spans="1:46" s="18" customFormat="1" x14ac:dyDescent="0.15">
      <c r="K62" s="18" t="str">
        <f>IFERROR(VLOOKUP(登记表!C62,计分标准!A69:B91,2,FALSE),"")</f>
        <v/>
      </c>
      <c r="L62" s="24"/>
      <c r="M62" s="24"/>
      <c r="N62" s="24" t="str">
        <f>IFERROR(PRODUCT(J62,(VLOOKUP(登记表!C62,计分标准!A69:E91,4,FALSE))),"")</f>
        <v/>
      </c>
      <c r="O62" s="16"/>
      <c r="Y62" s="16"/>
      <c r="AG62" s="16"/>
      <c r="AL62" s="16"/>
      <c r="AQ62" s="16"/>
      <c r="AR62" s="16"/>
      <c r="AS62" s="16"/>
      <c r="AT62" s="16"/>
    </row>
    <row r="63" spans="1:46" s="18" customFormat="1" x14ac:dyDescent="0.15">
      <c r="K63" s="18" t="str">
        <f>IFERROR(VLOOKUP(登记表!C63,计分标准!A70:B92,2,FALSE),"")</f>
        <v/>
      </c>
      <c r="L63" s="24"/>
      <c r="M63" s="24"/>
      <c r="N63" s="24" t="str">
        <f>IFERROR(PRODUCT(J63,(VLOOKUP(登记表!C63,计分标准!A70:E92,4,FALSE))),"")</f>
        <v/>
      </c>
      <c r="O63" s="16"/>
      <c r="Y63" s="16"/>
      <c r="AG63" s="16"/>
      <c r="AL63" s="16"/>
      <c r="AQ63" s="16"/>
      <c r="AR63" s="16"/>
      <c r="AS63" s="16"/>
      <c r="AT63" s="16"/>
    </row>
    <row r="64" spans="1:46" s="18" customFormat="1" x14ac:dyDescent="0.15">
      <c r="K64" s="18" t="str">
        <f>IFERROR(VLOOKUP(登记表!C64,计分标准!A71:B93,2,FALSE),"")</f>
        <v/>
      </c>
      <c r="L64" s="24"/>
      <c r="M64" s="24"/>
      <c r="N64" s="24" t="str">
        <f>IFERROR(PRODUCT(J64,(VLOOKUP(登记表!C64,计分标准!A71:E93,4,FALSE))),"")</f>
        <v/>
      </c>
      <c r="O64" s="16"/>
      <c r="Y64" s="16"/>
      <c r="AG64" s="16"/>
      <c r="AL64" s="16"/>
      <c r="AQ64" s="16"/>
      <c r="AR64" s="16"/>
      <c r="AS64" s="16"/>
      <c r="AT64" s="16"/>
    </row>
    <row r="65" spans="11:46" s="18" customFormat="1" x14ac:dyDescent="0.15">
      <c r="K65" s="18" t="str">
        <f>IFERROR(VLOOKUP(登记表!C65,计分标准!A74:B96,2,FALSE),"")</f>
        <v/>
      </c>
      <c r="L65" s="24"/>
      <c r="M65" s="24"/>
      <c r="N65" s="24" t="str">
        <f>IFERROR(PRODUCT(J65,(VLOOKUP(登记表!C65,计分标准!A74:E96,4,FALSE))),"")</f>
        <v/>
      </c>
      <c r="O65" s="16"/>
      <c r="Y65" s="16"/>
      <c r="AG65" s="16"/>
      <c r="AL65" s="16"/>
      <c r="AQ65" s="16"/>
      <c r="AR65" s="16"/>
      <c r="AS65" s="16"/>
      <c r="AT65" s="16"/>
    </row>
    <row r="66" spans="11:46" s="18" customFormat="1" x14ac:dyDescent="0.15">
      <c r="K66" s="18" t="str">
        <f>IFERROR(VLOOKUP(登记表!C66,计分标准!A75:B97,2,FALSE),"")</f>
        <v/>
      </c>
      <c r="L66" s="24"/>
      <c r="M66" s="24"/>
      <c r="N66" s="24" t="str">
        <f>IFERROR(PRODUCT(J66,(VLOOKUP(登记表!C66,计分标准!A75:E97,4,FALSE))),"")</f>
        <v/>
      </c>
      <c r="O66" s="16"/>
      <c r="Y66" s="16"/>
      <c r="AG66" s="16"/>
      <c r="AL66" s="16"/>
      <c r="AQ66" s="16"/>
      <c r="AR66" s="16"/>
      <c r="AS66" s="16"/>
      <c r="AT66" s="16"/>
    </row>
    <row r="67" spans="11:46" s="18" customFormat="1" x14ac:dyDescent="0.15">
      <c r="K67" s="18" t="str">
        <f>IFERROR(VLOOKUP(登记表!C67,计分标准!A76:B98,2,FALSE),"")</f>
        <v/>
      </c>
      <c r="L67" s="24"/>
      <c r="M67" s="24"/>
      <c r="N67" s="24" t="str">
        <f>IFERROR(PRODUCT(J67,(VLOOKUP(登记表!C67,计分标准!A76:E98,4,FALSE))),"")</f>
        <v/>
      </c>
      <c r="O67" s="16"/>
      <c r="Y67" s="16"/>
      <c r="AG67" s="16"/>
      <c r="AL67" s="16"/>
      <c r="AQ67" s="16"/>
      <c r="AR67" s="16"/>
      <c r="AS67" s="16"/>
      <c r="AT67" s="16"/>
    </row>
    <row r="68" spans="11:46" s="18" customFormat="1" x14ac:dyDescent="0.15">
      <c r="K68" s="18" t="str">
        <f>IFERROR(VLOOKUP(登记表!C68,计分标准!A77:B99,2,FALSE),"")</f>
        <v/>
      </c>
      <c r="L68" s="24"/>
      <c r="M68" s="24"/>
      <c r="N68" s="24" t="str">
        <f>IFERROR(PRODUCT(J68,(VLOOKUP(登记表!C68,计分标准!A77:E99,4,FALSE))),"")</f>
        <v/>
      </c>
      <c r="O68" s="16"/>
      <c r="Y68" s="16"/>
      <c r="AG68" s="16"/>
      <c r="AL68" s="16"/>
      <c r="AQ68" s="16"/>
      <c r="AR68" s="16"/>
      <c r="AS68" s="16"/>
      <c r="AT68" s="16"/>
    </row>
    <row r="69" spans="11:46" s="18" customFormat="1" x14ac:dyDescent="0.15">
      <c r="K69" s="18" t="str">
        <f>IFERROR(VLOOKUP(登记表!C69,计分标准!A78:B100,2,FALSE),"")</f>
        <v/>
      </c>
      <c r="L69" s="24"/>
      <c r="M69" s="24"/>
      <c r="N69" s="24" t="str">
        <f>IFERROR(PRODUCT(J69,(VLOOKUP(登记表!C69,计分标准!A78:E100,4,FALSE))),"")</f>
        <v/>
      </c>
      <c r="O69" s="16"/>
      <c r="Y69" s="16"/>
      <c r="AG69" s="16"/>
      <c r="AL69" s="16"/>
      <c r="AQ69" s="16"/>
      <c r="AR69" s="16"/>
      <c r="AS69" s="16"/>
      <c r="AT69" s="16"/>
    </row>
    <row r="70" spans="11:46" s="18" customFormat="1" x14ac:dyDescent="0.15">
      <c r="K70" s="18" t="str">
        <f>IFERROR(VLOOKUP(登记表!C70,计分标准!A79:B101,2,FALSE),"")</f>
        <v/>
      </c>
      <c r="L70" s="24"/>
      <c r="M70" s="24"/>
      <c r="N70" s="24" t="str">
        <f>IFERROR(PRODUCT(J70,(VLOOKUP(登记表!C70,计分标准!A79:E101,4,FALSE))),"")</f>
        <v/>
      </c>
      <c r="O70" s="16"/>
      <c r="Y70" s="16"/>
      <c r="AG70" s="16"/>
      <c r="AL70" s="16"/>
      <c r="AQ70" s="16"/>
      <c r="AR70" s="16"/>
      <c r="AS70" s="16"/>
      <c r="AT70" s="16"/>
    </row>
    <row r="71" spans="11:46" s="18" customFormat="1" x14ac:dyDescent="0.15">
      <c r="K71" s="18" t="str">
        <f>IFERROR(VLOOKUP(登记表!C71,计分标准!A80:B102,2,FALSE),"")</f>
        <v/>
      </c>
      <c r="L71" s="24"/>
      <c r="M71" s="24"/>
      <c r="N71" s="24" t="str">
        <f>IFERROR(PRODUCT(J71,(VLOOKUP(登记表!C71,计分标准!A80:E102,4,FALSE))),"")</f>
        <v/>
      </c>
      <c r="O71" s="16"/>
      <c r="Y71" s="16"/>
      <c r="AG71" s="16"/>
      <c r="AL71" s="16"/>
      <c r="AQ71" s="16"/>
      <c r="AR71" s="16"/>
      <c r="AS71" s="16"/>
      <c r="AT71" s="16"/>
    </row>
    <row r="72" spans="11:46" s="18" customFormat="1" x14ac:dyDescent="0.15">
      <c r="K72" s="18" t="str">
        <f>IFERROR(VLOOKUP(登记表!C72,计分标准!A81:B103,2,FALSE),"")</f>
        <v/>
      </c>
      <c r="L72" s="24"/>
      <c r="M72" s="24"/>
      <c r="N72" s="24" t="str">
        <f>IFERROR(PRODUCT(J72,(VLOOKUP(登记表!C72,计分标准!A81:E103,4,FALSE))),"")</f>
        <v/>
      </c>
      <c r="O72" s="16"/>
      <c r="Y72" s="16"/>
      <c r="AG72" s="16"/>
      <c r="AL72" s="16"/>
      <c r="AQ72" s="16"/>
      <c r="AR72" s="16"/>
      <c r="AS72" s="16"/>
      <c r="AT72" s="16"/>
    </row>
    <row r="73" spans="11:46" s="18" customFormat="1" x14ac:dyDescent="0.15">
      <c r="K73" s="18" t="str">
        <f>IFERROR(VLOOKUP(登记表!C73,计分标准!A82:B104,2,FALSE),"")</f>
        <v/>
      </c>
      <c r="L73" s="24"/>
      <c r="M73" s="24"/>
      <c r="N73" s="24" t="str">
        <f>IFERROR(PRODUCT(J73,(VLOOKUP(登记表!C73,计分标准!A82:E104,4,FALSE))),"")</f>
        <v/>
      </c>
      <c r="O73" s="16"/>
      <c r="Y73" s="16"/>
      <c r="AG73" s="16"/>
      <c r="AL73" s="16"/>
      <c r="AQ73" s="16"/>
      <c r="AR73" s="16"/>
      <c r="AS73" s="16"/>
      <c r="AT73" s="16"/>
    </row>
    <row r="74" spans="11:46" s="18" customFormat="1" x14ac:dyDescent="0.15">
      <c r="K74" s="18" t="str">
        <f>IFERROR(VLOOKUP(登记表!C74,计分标准!A83:B105,2,FALSE),"")</f>
        <v/>
      </c>
      <c r="L74" s="24"/>
      <c r="M74" s="24"/>
      <c r="N74" s="24" t="str">
        <f>IFERROR(PRODUCT(J74,(VLOOKUP(登记表!C74,计分标准!A83:E105,4,FALSE))),"")</f>
        <v/>
      </c>
      <c r="O74" s="16"/>
      <c r="Y74" s="16"/>
      <c r="AG74" s="16"/>
      <c r="AL74" s="16"/>
      <c r="AQ74" s="16"/>
      <c r="AR74" s="16"/>
      <c r="AS74" s="16"/>
      <c r="AT74" s="16"/>
    </row>
    <row r="75" spans="11:46" s="18" customFormat="1" x14ac:dyDescent="0.15">
      <c r="K75" s="18" t="str">
        <f>IFERROR(VLOOKUP(登记表!C75,计分标准!A84:B106,2,FALSE),"")</f>
        <v/>
      </c>
      <c r="L75" s="24"/>
      <c r="M75" s="24"/>
      <c r="N75" s="24" t="str">
        <f>IFERROR(PRODUCT(J75,(VLOOKUP(登记表!C75,计分标准!A84:E106,4,FALSE))),"")</f>
        <v/>
      </c>
      <c r="O75" s="16"/>
      <c r="Y75" s="16"/>
      <c r="AG75" s="16"/>
      <c r="AL75" s="16"/>
      <c r="AQ75" s="16"/>
      <c r="AR75" s="16"/>
      <c r="AS75" s="16"/>
      <c r="AT75" s="16"/>
    </row>
    <row r="76" spans="11:46" s="18" customFormat="1" x14ac:dyDescent="0.15">
      <c r="K76" s="18" t="str">
        <f>IFERROR(VLOOKUP(登记表!C76,计分标准!A85:B107,2,FALSE),"")</f>
        <v/>
      </c>
      <c r="L76" s="24"/>
      <c r="M76" s="24"/>
      <c r="N76" s="24" t="str">
        <f>IFERROR(PRODUCT(J76,(VLOOKUP(登记表!C76,计分标准!A85:E107,4,FALSE))),"")</f>
        <v/>
      </c>
      <c r="O76" s="16"/>
      <c r="Y76" s="16"/>
      <c r="AG76" s="16"/>
      <c r="AL76" s="16"/>
      <c r="AQ76" s="16"/>
      <c r="AR76" s="16"/>
      <c r="AS76" s="16"/>
      <c r="AT76" s="16"/>
    </row>
    <row r="77" spans="11:46" s="18" customFormat="1" x14ac:dyDescent="0.15">
      <c r="K77" s="18" t="str">
        <f>IFERROR(VLOOKUP(登记表!C77,计分标准!A86:B108,2,FALSE),"")</f>
        <v/>
      </c>
      <c r="L77" s="24"/>
      <c r="M77" s="24"/>
      <c r="N77" s="24" t="str">
        <f>IFERROR(PRODUCT(J77,(VLOOKUP(登记表!C77,计分标准!A86:E108,4,FALSE))),"")</f>
        <v/>
      </c>
      <c r="O77" s="16"/>
      <c r="Y77" s="16"/>
      <c r="AG77" s="16"/>
      <c r="AL77" s="16"/>
      <c r="AQ77" s="16"/>
      <c r="AR77" s="16"/>
      <c r="AS77" s="16"/>
      <c r="AT77" s="16"/>
    </row>
    <row r="78" spans="11:46" s="18" customFormat="1" x14ac:dyDescent="0.15">
      <c r="K78" s="18" t="str">
        <f>IFERROR(VLOOKUP(登记表!C78,计分标准!A87:B109,2,FALSE),"")</f>
        <v/>
      </c>
      <c r="L78" s="24"/>
      <c r="M78" s="24"/>
      <c r="N78" s="24" t="str">
        <f>IFERROR(PRODUCT(J78,(VLOOKUP(登记表!C78,计分标准!A87:E109,4,FALSE))),"")</f>
        <v/>
      </c>
      <c r="O78" s="16"/>
      <c r="Y78" s="16"/>
      <c r="AG78" s="16"/>
      <c r="AL78" s="16"/>
      <c r="AQ78" s="16"/>
      <c r="AR78" s="16"/>
      <c r="AS78" s="16"/>
      <c r="AT78" s="16"/>
    </row>
    <row r="79" spans="11:46" s="18" customFormat="1" x14ac:dyDescent="0.15">
      <c r="K79" s="18" t="str">
        <f>IFERROR(VLOOKUP(登记表!C79,计分标准!A88:B110,2,FALSE),"")</f>
        <v/>
      </c>
      <c r="L79" s="24"/>
      <c r="M79" s="24"/>
      <c r="N79" s="24" t="str">
        <f>IFERROR(PRODUCT(J79,(VLOOKUP(登记表!C79,计分标准!A88:E110,4,FALSE))),"")</f>
        <v/>
      </c>
      <c r="O79" s="16"/>
      <c r="Y79" s="16"/>
      <c r="AG79" s="16"/>
      <c r="AL79" s="16"/>
      <c r="AQ79" s="16"/>
      <c r="AR79" s="16"/>
      <c r="AS79" s="16"/>
      <c r="AT79" s="16"/>
    </row>
    <row r="80" spans="11:46" s="18" customFormat="1" x14ac:dyDescent="0.15">
      <c r="K80" s="18" t="str">
        <f>IFERROR(VLOOKUP(登记表!C80,计分标准!A89:B111,2,FALSE),"")</f>
        <v/>
      </c>
      <c r="L80" s="24"/>
      <c r="M80" s="24"/>
      <c r="N80" s="24" t="str">
        <f>IFERROR(PRODUCT(J80,(VLOOKUP(登记表!C80,计分标准!A89:E111,4,FALSE))),"")</f>
        <v/>
      </c>
      <c r="O80" s="16"/>
      <c r="Y80" s="16"/>
      <c r="AG80" s="16"/>
      <c r="AL80" s="16"/>
      <c r="AQ80" s="16"/>
      <c r="AR80" s="16"/>
      <c r="AS80" s="16"/>
      <c r="AT80" s="16"/>
    </row>
    <row r="81" spans="11:46" s="18" customFormat="1" x14ac:dyDescent="0.15">
      <c r="K81" s="18" t="str">
        <f>IFERROR(VLOOKUP(登记表!C81,计分标准!A90:B112,2,FALSE),"")</f>
        <v/>
      </c>
      <c r="L81" s="24"/>
      <c r="M81" s="24"/>
      <c r="N81" s="24" t="str">
        <f>IFERROR(PRODUCT(J81,(VLOOKUP(登记表!C81,计分标准!A90:E112,4,FALSE))),"")</f>
        <v/>
      </c>
      <c r="O81" s="16"/>
      <c r="Y81" s="16"/>
      <c r="AG81" s="16"/>
      <c r="AL81" s="16"/>
      <c r="AQ81" s="16"/>
      <c r="AR81" s="16"/>
      <c r="AS81" s="16"/>
      <c r="AT81" s="16"/>
    </row>
    <row r="82" spans="11:46" s="18" customFormat="1" x14ac:dyDescent="0.15">
      <c r="K82" s="18" t="str">
        <f>IFERROR(VLOOKUP(登记表!C82,计分标准!A91:B113,2,FALSE),"")</f>
        <v/>
      </c>
      <c r="L82" s="24"/>
      <c r="M82" s="24"/>
      <c r="N82" s="24" t="str">
        <f>IFERROR(PRODUCT(J82,(VLOOKUP(登记表!C82,计分标准!A91:E113,4,FALSE))),"")</f>
        <v/>
      </c>
      <c r="O82" s="16"/>
      <c r="Y82" s="16"/>
      <c r="AG82" s="16"/>
      <c r="AL82" s="16"/>
      <c r="AQ82" s="16"/>
      <c r="AR82" s="16"/>
      <c r="AS82" s="16"/>
      <c r="AT82" s="16"/>
    </row>
    <row r="83" spans="11:46" s="18" customFormat="1" x14ac:dyDescent="0.15">
      <c r="K83" s="18" t="str">
        <f>IFERROR(VLOOKUP(登记表!C83,计分标准!A92:B114,2,FALSE),"")</f>
        <v/>
      </c>
      <c r="L83" s="24"/>
      <c r="M83" s="24"/>
      <c r="N83" s="24" t="str">
        <f>IFERROR(PRODUCT(J83,(VLOOKUP(登记表!C83,计分标准!A92:E114,4,FALSE))),"")</f>
        <v/>
      </c>
      <c r="O83" s="16"/>
      <c r="Y83" s="16"/>
      <c r="AG83" s="16"/>
      <c r="AL83" s="16"/>
      <c r="AQ83" s="16"/>
      <c r="AR83" s="16"/>
      <c r="AS83" s="16"/>
      <c r="AT83" s="16"/>
    </row>
    <row r="84" spans="11:46" s="18" customFormat="1" x14ac:dyDescent="0.15">
      <c r="K84" s="18" t="str">
        <f>IFERROR(VLOOKUP(登记表!C84,计分标准!A93:B115,2,FALSE),"")</f>
        <v/>
      </c>
      <c r="L84" s="24"/>
      <c r="M84" s="24"/>
      <c r="N84" s="24" t="str">
        <f>IFERROR(PRODUCT(J84,(VLOOKUP(登记表!C84,计分标准!A93:E115,4,FALSE))),"")</f>
        <v/>
      </c>
      <c r="O84" s="16"/>
      <c r="Y84" s="16"/>
      <c r="AG84" s="16"/>
      <c r="AL84" s="16"/>
      <c r="AQ84" s="16"/>
      <c r="AR84" s="16"/>
      <c r="AS84" s="16"/>
      <c r="AT84" s="16"/>
    </row>
    <row r="85" spans="11:46" s="18" customFormat="1" x14ac:dyDescent="0.15">
      <c r="K85" s="18" t="str">
        <f>IFERROR(VLOOKUP(登记表!C85,计分标准!A96:B116,2,FALSE),"")</f>
        <v/>
      </c>
      <c r="L85" s="24"/>
      <c r="M85" s="24"/>
      <c r="N85" s="24" t="str">
        <f>IFERROR(PRODUCT(J85,(VLOOKUP(登记表!C85,计分标准!A96:E116,4,FALSE))),"")</f>
        <v/>
      </c>
      <c r="O85" s="16"/>
      <c r="Y85" s="16"/>
      <c r="AG85" s="16"/>
      <c r="AL85" s="16"/>
      <c r="AQ85" s="16"/>
      <c r="AR85" s="16"/>
      <c r="AS85" s="16"/>
      <c r="AT85" s="16"/>
    </row>
    <row r="86" spans="11:46" s="18" customFormat="1" x14ac:dyDescent="0.15">
      <c r="K86" s="18" t="str">
        <f>IFERROR(VLOOKUP(登记表!C86,计分标准!A97:B117,2,FALSE),"")</f>
        <v/>
      </c>
      <c r="L86" s="24"/>
      <c r="M86" s="24"/>
      <c r="N86" s="24" t="str">
        <f>IFERROR(PRODUCT(J86,(VLOOKUP(登记表!C86,计分标准!A97:E117,4,FALSE))),"")</f>
        <v/>
      </c>
      <c r="O86" s="16"/>
      <c r="Y86" s="16"/>
      <c r="AG86" s="16"/>
      <c r="AL86" s="16"/>
      <c r="AQ86" s="16"/>
      <c r="AR86" s="16"/>
      <c r="AS86" s="16"/>
      <c r="AT86" s="16"/>
    </row>
    <row r="87" spans="11:46" s="18" customFormat="1" x14ac:dyDescent="0.15">
      <c r="K87" s="18" t="str">
        <f>IFERROR(VLOOKUP(登记表!C87,计分标准!A98:B118,2,FALSE),"")</f>
        <v/>
      </c>
      <c r="L87" s="24"/>
      <c r="M87" s="24"/>
      <c r="N87" s="24" t="str">
        <f>IFERROR(PRODUCT(J87,(VLOOKUP(登记表!C87,计分标准!A98:E118,4,FALSE))),"")</f>
        <v/>
      </c>
      <c r="O87" s="16"/>
      <c r="Y87" s="16"/>
      <c r="AG87" s="16"/>
      <c r="AL87" s="16"/>
      <c r="AQ87" s="16"/>
      <c r="AR87" s="16"/>
      <c r="AS87" s="16"/>
      <c r="AT87" s="16"/>
    </row>
    <row r="88" spans="11:46" s="18" customFormat="1" x14ac:dyDescent="0.15">
      <c r="K88" s="18" t="str">
        <f>IFERROR(VLOOKUP(登记表!C88,计分标准!A99:B119,2,FALSE),"")</f>
        <v/>
      </c>
      <c r="L88" s="24"/>
      <c r="M88" s="24"/>
      <c r="N88" s="24" t="str">
        <f>IFERROR(PRODUCT(J88,(VLOOKUP(登记表!C88,计分标准!A99:E119,4,FALSE))),"")</f>
        <v/>
      </c>
      <c r="O88" s="16"/>
      <c r="Y88" s="16"/>
      <c r="AG88" s="16"/>
      <c r="AL88" s="16"/>
      <c r="AQ88" s="16"/>
      <c r="AR88" s="16"/>
      <c r="AS88" s="16"/>
      <c r="AT88" s="16"/>
    </row>
    <row r="89" spans="11:46" s="18" customFormat="1" x14ac:dyDescent="0.15">
      <c r="K89" s="18" t="str">
        <f>IFERROR(VLOOKUP(登记表!C89,计分标准!A100:B120,2,FALSE),"")</f>
        <v/>
      </c>
      <c r="L89" s="24"/>
      <c r="M89" s="24"/>
      <c r="N89" s="24" t="str">
        <f>IFERROR(PRODUCT(J89,(VLOOKUP(登记表!C89,计分标准!A100:E120,4,FALSE))),"")</f>
        <v/>
      </c>
      <c r="O89" s="16"/>
      <c r="Y89" s="16"/>
      <c r="AG89" s="16"/>
      <c r="AL89" s="16"/>
      <c r="AQ89" s="16"/>
      <c r="AR89" s="16"/>
      <c r="AS89" s="16"/>
      <c r="AT89" s="16"/>
    </row>
    <row r="90" spans="11:46" s="18" customFormat="1" x14ac:dyDescent="0.15">
      <c r="K90" s="18" t="str">
        <f>IFERROR(VLOOKUP(登记表!C90,计分标准!A101:B121,2,FALSE),"")</f>
        <v/>
      </c>
      <c r="L90" s="24"/>
      <c r="M90" s="24"/>
      <c r="N90" s="24" t="str">
        <f>IFERROR(PRODUCT(J90,(VLOOKUP(登记表!C90,计分标准!A101:E121,4,FALSE))),"")</f>
        <v/>
      </c>
      <c r="O90" s="16"/>
      <c r="Y90" s="16"/>
      <c r="AG90" s="16"/>
      <c r="AL90" s="16"/>
      <c r="AQ90" s="16"/>
      <c r="AR90" s="16"/>
      <c r="AS90" s="16"/>
      <c r="AT90" s="16"/>
    </row>
    <row r="91" spans="11:46" s="18" customFormat="1" x14ac:dyDescent="0.15">
      <c r="K91" s="18" t="str">
        <f>IFERROR(VLOOKUP(登记表!C91,计分标准!A102:B122,2,FALSE),"")</f>
        <v/>
      </c>
      <c r="L91" s="24"/>
      <c r="M91" s="24"/>
      <c r="N91" s="24" t="str">
        <f>IFERROR(PRODUCT(J91,(VLOOKUP(登记表!C91,计分标准!A102:E122,4,FALSE))),"")</f>
        <v/>
      </c>
      <c r="O91" s="16"/>
      <c r="Y91" s="16"/>
      <c r="AG91" s="16"/>
      <c r="AL91" s="16"/>
      <c r="AQ91" s="16"/>
      <c r="AR91" s="16"/>
      <c r="AS91" s="16"/>
      <c r="AT91" s="16"/>
    </row>
    <row r="92" spans="11:46" s="18" customFormat="1" x14ac:dyDescent="0.15">
      <c r="K92" s="18" t="str">
        <f>IFERROR(VLOOKUP(登记表!C92,计分标准!A103:B123,2,FALSE),"")</f>
        <v/>
      </c>
      <c r="L92" s="24"/>
      <c r="M92" s="24"/>
      <c r="N92" s="24" t="str">
        <f>IFERROR(PRODUCT(J92,(VLOOKUP(登记表!C92,计分标准!A103:E123,4,FALSE))),"")</f>
        <v/>
      </c>
      <c r="O92" s="16"/>
      <c r="Y92" s="16"/>
      <c r="AG92" s="16"/>
      <c r="AL92" s="16"/>
      <c r="AQ92" s="16"/>
      <c r="AR92" s="16"/>
      <c r="AS92" s="16"/>
      <c r="AT92" s="16"/>
    </row>
    <row r="93" spans="11:46" s="18" customFormat="1" x14ac:dyDescent="0.15">
      <c r="K93" s="18" t="str">
        <f>IFERROR(VLOOKUP(登记表!C93,计分标准!A104:B124,2,FALSE),"")</f>
        <v/>
      </c>
      <c r="L93" s="24"/>
      <c r="M93" s="24"/>
      <c r="N93" s="24" t="str">
        <f>IFERROR(PRODUCT(J93,(VLOOKUP(登记表!C93,计分标准!A104:E124,4,FALSE))),"")</f>
        <v/>
      </c>
      <c r="O93" s="16"/>
      <c r="Y93" s="16"/>
      <c r="AG93" s="16"/>
      <c r="AL93" s="16"/>
      <c r="AQ93" s="16"/>
      <c r="AR93" s="16"/>
      <c r="AS93" s="16"/>
      <c r="AT93" s="16"/>
    </row>
    <row r="94" spans="11:46" s="18" customFormat="1" x14ac:dyDescent="0.15">
      <c r="K94" s="18" t="str">
        <f>IFERROR(VLOOKUP(登记表!C94,计分标准!A105:B125,2,FALSE),"")</f>
        <v/>
      </c>
      <c r="L94" s="24"/>
      <c r="M94" s="24"/>
      <c r="N94" s="24" t="str">
        <f>IFERROR(PRODUCT(J94,(VLOOKUP(登记表!C94,计分标准!A105:E125,4,FALSE))),"")</f>
        <v/>
      </c>
      <c r="O94" s="16"/>
      <c r="Y94" s="16"/>
      <c r="AG94" s="16"/>
      <c r="AL94" s="16"/>
      <c r="AQ94" s="16"/>
      <c r="AR94" s="16"/>
      <c r="AS94" s="16"/>
      <c r="AT94" s="16"/>
    </row>
    <row r="95" spans="11:46" s="18" customFormat="1" x14ac:dyDescent="0.15">
      <c r="K95" s="18" t="str">
        <f>IFERROR(VLOOKUP(登记表!C95,计分标准!A106:B126,2,FALSE),"")</f>
        <v/>
      </c>
      <c r="L95" s="24"/>
      <c r="M95" s="24"/>
      <c r="N95" s="24" t="str">
        <f>IFERROR(PRODUCT(J95,(VLOOKUP(登记表!C95,计分标准!A106:E126,4,FALSE))),"")</f>
        <v/>
      </c>
      <c r="O95" s="16"/>
      <c r="Y95" s="16"/>
      <c r="AG95" s="16"/>
      <c r="AL95" s="16"/>
      <c r="AQ95" s="16"/>
      <c r="AR95" s="16"/>
      <c r="AS95" s="16"/>
      <c r="AT95" s="16"/>
    </row>
    <row r="96" spans="11:46" s="18" customFormat="1" x14ac:dyDescent="0.15">
      <c r="K96" s="18" t="str">
        <f>IFERROR(VLOOKUP(登记表!C96,计分标准!A107:B127,2,FALSE),"")</f>
        <v/>
      </c>
      <c r="L96" s="24"/>
      <c r="M96" s="24"/>
      <c r="N96" s="24" t="str">
        <f>IFERROR(PRODUCT(J96,(VLOOKUP(登记表!C96,计分标准!A107:E127,4,FALSE))),"")</f>
        <v/>
      </c>
      <c r="O96" s="16"/>
      <c r="Y96" s="16"/>
      <c r="AG96" s="16"/>
      <c r="AL96" s="16"/>
      <c r="AQ96" s="16"/>
      <c r="AR96" s="16"/>
      <c r="AS96" s="16"/>
      <c r="AT96" s="16"/>
    </row>
    <row r="97" spans="11:46" s="18" customFormat="1" x14ac:dyDescent="0.15">
      <c r="K97" s="18" t="str">
        <f>IFERROR(VLOOKUP(登记表!C97,计分标准!A108:B128,2,FALSE),"")</f>
        <v/>
      </c>
      <c r="L97" s="24"/>
      <c r="M97" s="24"/>
      <c r="N97" s="24" t="str">
        <f>IFERROR(PRODUCT(J97,(VLOOKUP(登记表!C97,计分标准!A108:E128,4,FALSE))),"")</f>
        <v/>
      </c>
      <c r="O97" s="16"/>
      <c r="Y97" s="16"/>
      <c r="AG97" s="16"/>
      <c r="AL97" s="16"/>
      <c r="AQ97" s="16"/>
      <c r="AR97" s="16"/>
      <c r="AS97" s="16"/>
      <c r="AT97" s="16"/>
    </row>
    <row r="98" spans="11:46" s="18" customFormat="1" x14ac:dyDescent="0.15">
      <c r="K98" s="18" t="str">
        <f>IFERROR(VLOOKUP(登记表!C98,计分标准!A109:B129,2,FALSE),"")</f>
        <v/>
      </c>
      <c r="L98" s="24"/>
      <c r="M98" s="24"/>
      <c r="N98" s="24" t="str">
        <f>IFERROR(PRODUCT(J98,(VLOOKUP(登记表!C98,计分标准!A109:E129,4,FALSE))),"")</f>
        <v/>
      </c>
      <c r="O98" s="16"/>
      <c r="Y98" s="16"/>
      <c r="AG98" s="16"/>
      <c r="AL98" s="16"/>
      <c r="AQ98" s="16"/>
      <c r="AR98" s="16"/>
      <c r="AS98" s="16"/>
      <c r="AT98" s="16"/>
    </row>
    <row r="99" spans="11:46" s="18" customFormat="1" x14ac:dyDescent="0.15">
      <c r="K99" s="18" t="str">
        <f>IFERROR(VLOOKUP(登记表!C99,计分标准!A110:B130,2,FALSE),"")</f>
        <v/>
      </c>
      <c r="L99" s="24"/>
      <c r="M99" s="24"/>
      <c r="N99" s="24" t="str">
        <f>IFERROR(PRODUCT(J99,(VLOOKUP(登记表!C99,计分标准!A110:E130,4,FALSE))),"")</f>
        <v/>
      </c>
      <c r="O99" s="16"/>
      <c r="Y99" s="16"/>
      <c r="AG99" s="16"/>
      <c r="AL99" s="16"/>
      <c r="AQ99" s="16"/>
      <c r="AR99" s="16"/>
      <c r="AS99" s="16"/>
      <c r="AT99" s="16"/>
    </row>
    <row r="100" spans="11:46" s="18" customFormat="1" x14ac:dyDescent="0.15">
      <c r="K100" s="18" t="str">
        <f>IFERROR(VLOOKUP(登记表!C100,计分标准!A111:B131,2,FALSE),"")</f>
        <v/>
      </c>
      <c r="L100" s="24"/>
      <c r="M100" s="24"/>
      <c r="N100" s="24" t="str">
        <f>IFERROR(PRODUCT(J100,(VLOOKUP(登记表!C100,计分标准!A111:E131,4,FALSE))),"")</f>
        <v/>
      </c>
      <c r="O100" s="16"/>
      <c r="Y100" s="16"/>
      <c r="AG100" s="16"/>
      <c r="AL100" s="16"/>
      <c r="AQ100" s="16"/>
      <c r="AR100" s="16"/>
      <c r="AS100" s="16"/>
      <c r="AT100" s="16"/>
    </row>
    <row r="101" spans="11:46" s="18" customFormat="1" x14ac:dyDescent="0.15">
      <c r="K101" s="18" t="str">
        <f>IFERROR(VLOOKUP(登记表!C101,计分标准!A112:B132,2,FALSE),"")</f>
        <v/>
      </c>
      <c r="L101" s="24"/>
      <c r="M101" s="24"/>
      <c r="N101" s="24" t="str">
        <f>IFERROR(PRODUCT(J101,(VLOOKUP(登记表!C101,计分标准!A112:E132,4,FALSE))),"")</f>
        <v/>
      </c>
      <c r="O101" s="16"/>
      <c r="Y101" s="16"/>
      <c r="AG101" s="16"/>
      <c r="AL101" s="16"/>
      <c r="AQ101" s="16"/>
      <c r="AR101" s="16"/>
      <c r="AS101" s="16"/>
      <c r="AT101" s="16"/>
    </row>
    <row r="102" spans="11:46" s="18" customFormat="1" x14ac:dyDescent="0.15">
      <c r="K102" s="18" t="str">
        <f>IFERROR(VLOOKUP(登记表!C102,计分标准!A113:B133,2,FALSE),"")</f>
        <v/>
      </c>
      <c r="L102" s="24"/>
      <c r="M102" s="24"/>
      <c r="N102" s="24" t="str">
        <f>IFERROR(PRODUCT(J102,(VLOOKUP(登记表!C102,计分标准!A113:E133,4,FALSE))),"")</f>
        <v/>
      </c>
      <c r="O102" s="16"/>
      <c r="Y102" s="16"/>
      <c r="AG102" s="16"/>
      <c r="AL102" s="16"/>
      <c r="AQ102" s="16"/>
      <c r="AR102" s="16"/>
      <c r="AS102" s="16"/>
      <c r="AT102" s="16"/>
    </row>
    <row r="103" spans="11:46" s="18" customFormat="1" x14ac:dyDescent="0.15">
      <c r="K103" s="18" t="str">
        <f>IFERROR(VLOOKUP(登记表!C103,计分标准!A114:B134,2,FALSE),"")</f>
        <v/>
      </c>
      <c r="L103" s="24"/>
      <c r="M103" s="24"/>
      <c r="N103" s="24" t="str">
        <f>IFERROR(PRODUCT(J103,(VLOOKUP(登记表!C103,计分标准!A114:E134,4,FALSE))),"")</f>
        <v/>
      </c>
      <c r="O103" s="16"/>
      <c r="Y103" s="16"/>
      <c r="AG103" s="16"/>
      <c r="AL103" s="16"/>
      <c r="AQ103" s="16"/>
      <c r="AR103" s="16"/>
      <c r="AS103" s="16"/>
      <c r="AT103" s="16"/>
    </row>
    <row r="104" spans="11:46" s="18" customFormat="1" x14ac:dyDescent="0.15">
      <c r="K104" s="18" t="str">
        <f>IFERROR(VLOOKUP(登记表!C104,计分标准!A115:B135,2,FALSE),"")</f>
        <v/>
      </c>
      <c r="L104" s="24"/>
      <c r="M104" s="24"/>
      <c r="N104" s="24" t="str">
        <f>IFERROR(PRODUCT(J104,(VLOOKUP(登记表!C104,计分标准!A115:E135,4,FALSE))),"")</f>
        <v/>
      </c>
      <c r="O104" s="16"/>
      <c r="Y104" s="16"/>
      <c r="AG104" s="16"/>
      <c r="AL104" s="16"/>
      <c r="AQ104" s="16"/>
      <c r="AR104" s="16"/>
      <c r="AS104" s="16"/>
      <c r="AT104" s="16"/>
    </row>
    <row r="105" spans="11:46" s="18" customFormat="1" x14ac:dyDescent="0.15">
      <c r="K105" s="18" t="str">
        <f>IFERROR(VLOOKUP(登记表!C105,计分标准!A116:B136,2,FALSE),"")</f>
        <v/>
      </c>
      <c r="L105" s="24"/>
      <c r="M105" s="24"/>
      <c r="N105" s="24" t="str">
        <f>IFERROR(PRODUCT(J105,(VLOOKUP(登记表!C105,计分标准!A116:E136,4,FALSE))),"")</f>
        <v/>
      </c>
      <c r="O105" s="16"/>
      <c r="Y105" s="16"/>
      <c r="AG105" s="16"/>
      <c r="AL105" s="16"/>
      <c r="AQ105" s="16"/>
      <c r="AR105" s="16"/>
      <c r="AS105" s="16"/>
      <c r="AT105" s="16"/>
    </row>
    <row r="106" spans="11:46" s="18" customFormat="1" x14ac:dyDescent="0.15">
      <c r="K106" s="18" t="str">
        <f>IFERROR(VLOOKUP(登记表!C106,计分标准!A117:B137,2,FALSE),"")</f>
        <v/>
      </c>
      <c r="L106" s="24"/>
      <c r="M106" s="24"/>
      <c r="N106" s="24" t="str">
        <f>IFERROR(PRODUCT(J106,(VLOOKUP(登记表!C106,计分标准!A117:E137,4,FALSE))),"")</f>
        <v/>
      </c>
      <c r="O106" s="16"/>
      <c r="Y106" s="16"/>
      <c r="AG106" s="16"/>
      <c r="AL106" s="16"/>
      <c r="AQ106" s="16"/>
      <c r="AR106" s="16"/>
      <c r="AS106" s="16"/>
      <c r="AT106" s="16"/>
    </row>
    <row r="107" spans="11:46" s="18" customFormat="1" x14ac:dyDescent="0.15">
      <c r="K107" s="18" t="str">
        <f>IFERROR(VLOOKUP(登记表!C107,计分标准!A118:B138,2,FALSE),"")</f>
        <v/>
      </c>
      <c r="L107" s="24"/>
      <c r="M107" s="24"/>
      <c r="N107" s="24" t="str">
        <f>IFERROR(PRODUCT(J107,(VLOOKUP(登记表!C107,计分标准!A118:E138,4,FALSE))),"")</f>
        <v/>
      </c>
      <c r="O107" s="16"/>
      <c r="Y107" s="16"/>
      <c r="AG107" s="16"/>
      <c r="AL107" s="16"/>
      <c r="AQ107" s="16"/>
      <c r="AR107" s="16"/>
      <c r="AS107" s="16"/>
      <c r="AT107" s="16"/>
    </row>
    <row r="108" spans="11:46" s="18" customFormat="1" x14ac:dyDescent="0.15">
      <c r="K108" s="18" t="str">
        <f>IFERROR(VLOOKUP(登记表!C108,计分标准!A119:B139,2,FALSE),"")</f>
        <v/>
      </c>
      <c r="L108" s="24"/>
      <c r="M108" s="24"/>
      <c r="N108" s="24" t="str">
        <f>IFERROR(PRODUCT(J108,(VLOOKUP(登记表!C108,计分标准!A119:E139,4,FALSE))),"")</f>
        <v/>
      </c>
      <c r="O108" s="16"/>
      <c r="Y108" s="16"/>
      <c r="AG108" s="16"/>
      <c r="AL108" s="16"/>
      <c r="AQ108" s="16"/>
      <c r="AR108" s="16"/>
      <c r="AS108" s="16"/>
      <c r="AT108" s="16"/>
    </row>
    <row r="109" spans="11:46" s="18" customFormat="1" x14ac:dyDescent="0.15">
      <c r="K109" s="18" t="str">
        <f>IFERROR(VLOOKUP(登记表!C109,计分标准!A120:B140,2,FALSE),"")</f>
        <v/>
      </c>
      <c r="L109" s="24"/>
      <c r="M109" s="24"/>
      <c r="N109" s="24" t="str">
        <f>IFERROR(PRODUCT(J109,(VLOOKUP(登记表!C109,计分标准!A120:E140,4,FALSE))),"")</f>
        <v/>
      </c>
      <c r="O109" s="16"/>
      <c r="Y109" s="16"/>
      <c r="AG109" s="16"/>
      <c r="AL109" s="16"/>
      <c r="AQ109" s="16"/>
      <c r="AR109" s="16"/>
      <c r="AS109" s="16"/>
      <c r="AT109" s="16"/>
    </row>
    <row r="110" spans="11:46" s="18" customFormat="1" x14ac:dyDescent="0.15">
      <c r="K110" s="18" t="str">
        <f>IFERROR(VLOOKUP(登记表!C110,计分标准!A121:B141,2,FALSE),"")</f>
        <v/>
      </c>
      <c r="L110" s="24"/>
      <c r="M110" s="24"/>
      <c r="N110" s="24" t="str">
        <f>IFERROR(PRODUCT(J110,(VLOOKUP(登记表!C110,计分标准!A121:E141,4,FALSE))),"")</f>
        <v/>
      </c>
      <c r="O110" s="16"/>
      <c r="Y110" s="16"/>
      <c r="AG110" s="16"/>
      <c r="AL110" s="16"/>
      <c r="AQ110" s="16"/>
      <c r="AR110" s="16"/>
      <c r="AS110" s="16"/>
      <c r="AT110" s="16"/>
    </row>
    <row r="111" spans="11:46" s="18" customFormat="1" x14ac:dyDescent="0.15">
      <c r="K111" s="18" t="str">
        <f>IFERROR(VLOOKUP(登记表!C111,计分标准!A122:B142,2,FALSE),"")</f>
        <v/>
      </c>
      <c r="L111" s="24"/>
      <c r="M111" s="24"/>
      <c r="N111" s="24" t="str">
        <f>IFERROR(PRODUCT(J111,(VLOOKUP(登记表!C111,计分标准!A122:E142,4,FALSE))),"")</f>
        <v/>
      </c>
      <c r="O111" s="16"/>
      <c r="Y111" s="16"/>
      <c r="AG111" s="16"/>
      <c r="AL111" s="16"/>
      <c r="AQ111" s="16"/>
      <c r="AR111" s="16"/>
      <c r="AS111" s="16"/>
      <c r="AT111" s="16"/>
    </row>
    <row r="112" spans="11:46" s="18" customFormat="1" x14ac:dyDescent="0.15">
      <c r="K112" s="18" t="str">
        <f>IFERROR(VLOOKUP(登记表!C112,计分标准!A123:B143,2,FALSE),"")</f>
        <v/>
      </c>
      <c r="L112" s="24"/>
      <c r="M112" s="24"/>
      <c r="N112" s="24" t="str">
        <f>IFERROR(PRODUCT(J112,(VLOOKUP(登记表!C112,计分标准!A123:E143,4,FALSE))),"")</f>
        <v/>
      </c>
      <c r="O112" s="16"/>
      <c r="Y112" s="16"/>
      <c r="AG112" s="16"/>
      <c r="AL112" s="16"/>
      <c r="AQ112" s="16"/>
      <c r="AR112" s="16"/>
      <c r="AS112" s="16"/>
      <c r="AT112" s="16"/>
    </row>
    <row r="113" spans="11:46" s="18" customFormat="1" x14ac:dyDescent="0.15">
      <c r="K113" s="18" t="str">
        <f>IFERROR(VLOOKUP(登记表!C113,计分标准!A124:B144,2,FALSE),"")</f>
        <v/>
      </c>
      <c r="L113" s="24"/>
      <c r="M113" s="24"/>
      <c r="N113" s="24" t="str">
        <f>IFERROR(PRODUCT(J113,(VLOOKUP(登记表!C113,计分标准!A124:E144,4,FALSE))),"")</f>
        <v/>
      </c>
      <c r="O113" s="16"/>
      <c r="Y113" s="16"/>
      <c r="AG113" s="16"/>
      <c r="AL113" s="16"/>
      <c r="AQ113" s="16"/>
      <c r="AR113" s="16"/>
      <c r="AS113" s="16"/>
      <c r="AT113" s="16"/>
    </row>
    <row r="114" spans="11:46" s="18" customFormat="1" x14ac:dyDescent="0.15">
      <c r="K114" s="18" t="str">
        <f>IFERROR(VLOOKUP(登记表!C114,计分标准!A125:B145,2,FALSE),"")</f>
        <v/>
      </c>
      <c r="L114" s="24"/>
      <c r="M114" s="24"/>
      <c r="N114" s="24" t="str">
        <f>IFERROR(PRODUCT(J114,(VLOOKUP(登记表!C114,计分标准!A125:E145,4,FALSE))),"")</f>
        <v/>
      </c>
      <c r="O114" s="16"/>
      <c r="Y114" s="16"/>
      <c r="AG114" s="16"/>
      <c r="AL114" s="16"/>
      <c r="AQ114" s="16"/>
      <c r="AR114" s="16"/>
      <c r="AS114" s="16"/>
      <c r="AT114" s="16"/>
    </row>
    <row r="115" spans="11:46" s="18" customFormat="1" x14ac:dyDescent="0.15">
      <c r="K115" s="18" t="str">
        <f>IFERROR(VLOOKUP(登记表!C115,计分标准!A126:B146,2,FALSE),"")</f>
        <v/>
      </c>
      <c r="L115" s="24"/>
      <c r="M115" s="24"/>
      <c r="N115" s="24" t="str">
        <f>IFERROR(PRODUCT(J115,(VLOOKUP(登记表!C115,计分标准!A126:E146,4,FALSE))),"")</f>
        <v/>
      </c>
      <c r="O115" s="16"/>
      <c r="Y115" s="16"/>
      <c r="AG115" s="16"/>
      <c r="AL115" s="16"/>
      <c r="AQ115" s="16"/>
      <c r="AR115" s="16"/>
      <c r="AS115" s="16"/>
      <c r="AT115" s="16"/>
    </row>
    <row r="116" spans="11:46" s="18" customFormat="1" x14ac:dyDescent="0.15">
      <c r="K116" s="18" t="str">
        <f>IFERROR(VLOOKUP(登记表!C116,计分标准!A127:B147,2,FALSE),"")</f>
        <v/>
      </c>
      <c r="L116" s="24"/>
      <c r="M116" s="24"/>
      <c r="N116" s="24" t="str">
        <f>IFERROR(PRODUCT(J116,(VLOOKUP(登记表!C116,计分标准!A127:E147,4,FALSE))),"")</f>
        <v/>
      </c>
      <c r="O116" s="16"/>
      <c r="Y116" s="16"/>
      <c r="AG116" s="16"/>
      <c r="AL116" s="16"/>
      <c r="AQ116" s="16"/>
      <c r="AR116" s="16"/>
      <c r="AS116" s="16"/>
      <c r="AT116" s="16"/>
    </row>
    <row r="117" spans="11:46" s="18" customFormat="1" x14ac:dyDescent="0.15">
      <c r="K117" s="18" t="str">
        <f>IFERROR(VLOOKUP(登记表!C117,计分标准!A128:B148,2,FALSE),"")</f>
        <v/>
      </c>
      <c r="L117" s="24"/>
      <c r="M117" s="24"/>
      <c r="N117" s="24" t="str">
        <f>IFERROR(PRODUCT(J117,(VLOOKUP(登记表!C117,计分标准!A128:E148,4,FALSE))),"")</f>
        <v/>
      </c>
      <c r="O117" s="16"/>
      <c r="Y117" s="16"/>
      <c r="AG117" s="16"/>
      <c r="AL117" s="16"/>
      <c r="AQ117" s="16"/>
      <c r="AR117" s="16"/>
      <c r="AS117" s="16"/>
      <c r="AT117" s="16"/>
    </row>
    <row r="118" spans="11:46" s="18" customFormat="1" x14ac:dyDescent="0.15">
      <c r="K118" s="18" t="str">
        <f>IFERROR(VLOOKUP(登记表!C118,计分标准!A129:B149,2,FALSE),"")</f>
        <v/>
      </c>
      <c r="L118" s="24"/>
      <c r="M118" s="24"/>
      <c r="N118" s="24" t="str">
        <f>IFERROR(PRODUCT(J118,(VLOOKUP(登记表!C118,计分标准!A129:E149,4,FALSE))),"")</f>
        <v/>
      </c>
      <c r="O118" s="16"/>
      <c r="Y118" s="16"/>
      <c r="AG118" s="16"/>
      <c r="AL118" s="16"/>
      <c r="AQ118" s="16"/>
      <c r="AR118" s="16"/>
      <c r="AS118" s="16"/>
      <c r="AT118" s="16"/>
    </row>
    <row r="119" spans="11:46" s="18" customFormat="1" x14ac:dyDescent="0.15">
      <c r="K119" s="18" t="str">
        <f>IFERROR(VLOOKUP(登记表!C119,计分标准!A130:B150,2,FALSE),"")</f>
        <v/>
      </c>
      <c r="L119" s="24"/>
      <c r="M119" s="24"/>
      <c r="N119" s="24" t="str">
        <f>IFERROR(PRODUCT(J119,(VLOOKUP(登记表!C119,计分标准!A130:E150,4,FALSE))),"")</f>
        <v/>
      </c>
      <c r="O119" s="16"/>
      <c r="Y119" s="16"/>
      <c r="AG119" s="16"/>
      <c r="AL119" s="16"/>
      <c r="AQ119" s="16"/>
      <c r="AR119" s="16"/>
      <c r="AS119" s="16"/>
      <c r="AT119" s="16"/>
    </row>
    <row r="120" spans="11:46" s="18" customFormat="1" x14ac:dyDescent="0.15">
      <c r="K120" s="18" t="str">
        <f>IFERROR(VLOOKUP(登记表!C120,计分标准!A131:B151,2,FALSE),"")</f>
        <v/>
      </c>
      <c r="L120" s="24"/>
      <c r="M120" s="24"/>
      <c r="N120" s="24" t="str">
        <f>IFERROR(PRODUCT(J120,(VLOOKUP(登记表!C120,计分标准!A131:E151,4,FALSE))),"")</f>
        <v/>
      </c>
      <c r="O120" s="16"/>
      <c r="Y120" s="16"/>
      <c r="AG120" s="16"/>
      <c r="AL120" s="16"/>
      <c r="AQ120" s="16"/>
      <c r="AR120" s="16"/>
      <c r="AS120" s="16"/>
      <c r="AT120" s="16"/>
    </row>
    <row r="121" spans="11:46" s="18" customFormat="1" x14ac:dyDescent="0.15">
      <c r="K121" s="18" t="str">
        <f>IFERROR(VLOOKUP(登记表!C121,计分标准!A132:B152,2,FALSE),"")</f>
        <v/>
      </c>
      <c r="L121" s="24"/>
      <c r="M121" s="24"/>
      <c r="N121" s="24" t="str">
        <f>IFERROR(PRODUCT(J121,(VLOOKUP(登记表!C121,计分标准!A132:E152,4,FALSE))),"")</f>
        <v/>
      </c>
      <c r="O121" s="16"/>
      <c r="Y121" s="16"/>
      <c r="AG121" s="16"/>
      <c r="AL121" s="16"/>
      <c r="AQ121" s="16"/>
      <c r="AR121" s="16"/>
      <c r="AS121" s="16"/>
      <c r="AT121" s="16"/>
    </row>
    <row r="122" spans="11:46" s="18" customFormat="1" x14ac:dyDescent="0.15">
      <c r="K122" s="18" t="str">
        <f>IFERROR(VLOOKUP(登记表!C122,计分标准!A133:B153,2,FALSE),"")</f>
        <v/>
      </c>
      <c r="L122" s="24"/>
      <c r="M122" s="24"/>
      <c r="N122" s="24" t="str">
        <f>IFERROR(PRODUCT(J122,(VLOOKUP(登记表!C122,计分标准!A133:E153,4,FALSE))),"")</f>
        <v/>
      </c>
      <c r="O122" s="16"/>
      <c r="Y122" s="16"/>
      <c r="AG122" s="16"/>
      <c r="AL122" s="16"/>
      <c r="AQ122" s="16"/>
      <c r="AR122" s="16"/>
      <c r="AS122" s="16"/>
      <c r="AT122" s="16"/>
    </row>
    <row r="123" spans="11:46" s="18" customFormat="1" x14ac:dyDescent="0.15">
      <c r="K123" s="18" t="str">
        <f>IFERROR(VLOOKUP(登记表!C123,计分标准!A134:B154,2,FALSE),"")</f>
        <v/>
      </c>
      <c r="L123" s="24"/>
      <c r="M123" s="24"/>
      <c r="N123" s="24" t="str">
        <f>IFERROR(PRODUCT(J123,(VLOOKUP(登记表!C123,计分标准!A134:E154,4,FALSE))),"")</f>
        <v/>
      </c>
      <c r="O123" s="16"/>
      <c r="Y123" s="16"/>
      <c r="AG123" s="16"/>
      <c r="AL123" s="16"/>
      <c r="AQ123" s="16"/>
      <c r="AR123" s="16"/>
      <c r="AS123" s="16"/>
      <c r="AT123" s="16"/>
    </row>
    <row r="124" spans="11:46" s="18" customFormat="1" x14ac:dyDescent="0.15">
      <c r="K124" s="18" t="str">
        <f>IFERROR(VLOOKUP(登记表!C124,计分标准!A135:B155,2,FALSE),"")</f>
        <v/>
      </c>
      <c r="L124" s="24"/>
      <c r="M124" s="24"/>
      <c r="N124" s="24" t="str">
        <f>IFERROR(PRODUCT(J124,(VLOOKUP(登记表!C124,计分标准!A135:E155,4,FALSE))),"")</f>
        <v/>
      </c>
      <c r="O124" s="16"/>
      <c r="Y124" s="16"/>
      <c r="AG124" s="16"/>
      <c r="AL124" s="16"/>
      <c r="AQ124" s="16"/>
      <c r="AR124" s="16"/>
      <c r="AS124" s="16"/>
      <c r="AT124" s="16"/>
    </row>
    <row r="125" spans="11:46" s="18" customFormat="1" x14ac:dyDescent="0.15">
      <c r="K125" s="18" t="str">
        <f>IFERROR(VLOOKUP(登记表!C125,计分标准!A136:B156,2,FALSE),"")</f>
        <v/>
      </c>
      <c r="L125" s="24"/>
      <c r="M125" s="24"/>
      <c r="N125" s="24" t="str">
        <f>IFERROR(PRODUCT(J125,(VLOOKUP(登记表!C125,计分标准!A136:E156,4,FALSE))),"")</f>
        <v/>
      </c>
      <c r="O125" s="16"/>
      <c r="Y125" s="16"/>
      <c r="AG125" s="16"/>
      <c r="AL125" s="16"/>
      <c r="AQ125" s="16"/>
      <c r="AR125" s="16"/>
      <c r="AS125" s="16"/>
      <c r="AT125" s="16"/>
    </row>
    <row r="126" spans="11:46" s="18" customFormat="1" x14ac:dyDescent="0.15">
      <c r="K126" s="18" t="str">
        <f>IFERROR(VLOOKUP(登记表!C126,计分标准!A137:B157,2,FALSE),"")</f>
        <v/>
      </c>
      <c r="L126" s="24"/>
      <c r="M126" s="24"/>
      <c r="N126" s="24" t="str">
        <f>IFERROR(PRODUCT(J126,(VLOOKUP(登记表!C126,计分标准!A137:E157,4,FALSE))),"")</f>
        <v/>
      </c>
      <c r="O126" s="16"/>
      <c r="Y126" s="16"/>
      <c r="AG126" s="16"/>
      <c r="AL126" s="16"/>
      <c r="AQ126" s="16"/>
      <c r="AR126" s="16"/>
      <c r="AS126" s="16"/>
      <c r="AT126" s="16"/>
    </row>
    <row r="127" spans="11:46" s="18" customFormat="1" x14ac:dyDescent="0.15">
      <c r="K127" s="18" t="str">
        <f>IFERROR(VLOOKUP(登记表!C127,计分标准!A138:B158,2,FALSE),"")</f>
        <v/>
      </c>
      <c r="L127" s="24"/>
      <c r="M127" s="24"/>
      <c r="N127" s="24" t="str">
        <f>IFERROR(PRODUCT(J127,(VLOOKUP(登记表!C127,计分标准!A138:E158,4,FALSE))),"")</f>
        <v/>
      </c>
      <c r="O127" s="16"/>
      <c r="Y127" s="16"/>
      <c r="AG127" s="16"/>
      <c r="AL127" s="16"/>
      <c r="AQ127" s="16"/>
      <c r="AR127" s="16"/>
      <c r="AS127" s="16"/>
      <c r="AT127" s="16"/>
    </row>
    <row r="128" spans="11:46" s="18" customFormat="1" x14ac:dyDescent="0.15">
      <c r="K128" s="18" t="str">
        <f>IFERROR(VLOOKUP(登记表!C128,计分标准!A139:B159,2,FALSE),"")</f>
        <v/>
      </c>
      <c r="L128" s="24"/>
      <c r="M128" s="24"/>
      <c r="N128" s="24" t="str">
        <f>IFERROR(PRODUCT(J128,(VLOOKUP(登记表!C128,计分标准!A139:E159,4,FALSE))),"")</f>
        <v/>
      </c>
      <c r="O128" s="16"/>
      <c r="Y128" s="16"/>
      <c r="AG128" s="16"/>
      <c r="AL128" s="16"/>
      <c r="AQ128" s="16"/>
      <c r="AR128" s="16"/>
      <c r="AS128" s="16"/>
      <c r="AT128" s="16"/>
    </row>
    <row r="129" spans="11:46" s="18" customFormat="1" x14ac:dyDescent="0.15">
      <c r="K129" s="18" t="str">
        <f>IFERROR(VLOOKUP(登记表!C129,计分标准!A140:B160,2,FALSE),"")</f>
        <v/>
      </c>
      <c r="L129" s="24"/>
      <c r="M129" s="24"/>
      <c r="N129" s="24" t="str">
        <f>IFERROR(PRODUCT(J129,(VLOOKUP(登记表!C129,计分标准!A140:E160,4,FALSE))),"")</f>
        <v/>
      </c>
      <c r="O129" s="16"/>
      <c r="Y129" s="16"/>
      <c r="AG129" s="16"/>
      <c r="AL129" s="16"/>
      <c r="AQ129" s="16"/>
      <c r="AR129" s="16"/>
      <c r="AS129" s="16"/>
      <c r="AT129" s="16"/>
    </row>
    <row r="130" spans="11:46" s="18" customFormat="1" x14ac:dyDescent="0.15">
      <c r="K130" s="18" t="str">
        <f>IFERROR(VLOOKUP(登记表!C130,计分标准!A141:B161,2,FALSE),"")</f>
        <v/>
      </c>
      <c r="L130" s="24"/>
      <c r="M130" s="24"/>
      <c r="N130" s="24" t="str">
        <f>IFERROR(PRODUCT(J130,(VLOOKUP(登记表!C130,计分标准!A141:E161,4,FALSE))),"")</f>
        <v/>
      </c>
      <c r="O130" s="16"/>
      <c r="Y130" s="16"/>
      <c r="AG130" s="16"/>
      <c r="AL130" s="16"/>
      <c r="AQ130" s="16"/>
      <c r="AR130" s="16"/>
      <c r="AS130" s="16"/>
      <c r="AT130" s="16"/>
    </row>
    <row r="131" spans="11:46" s="18" customFormat="1" x14ac:dyDescent="0.15">
      <c r="K131" s="18" t="str">
        <f>IFERROR(VLOOKUP(登记表!C131,计分标准!A142:B162,2,FALSE),"")</f>
        <v/>
      </c>
      <c r="L131" s="24"/>
      <c r="M131" s="24"/>
      <c r="N131" s="24" t="str">
        <f>IFERROR(PRODUCT(J131,(VLOOKUP(登记表!C131,计分标准!A142:E162,4,FALSE))),"")</f>
        <v/>
      </c>
      <c r="O131" s="16"/>
      <c r="Y131" s="16"/>
      <c r="AG131" s="16"/>
      <c r="AL131" s="16"/>
      <c r="AQ131" s="16"/>
      <c r="AR131" s="16"/>
      <c r="AS131" s="16"/>
      <c r="AT131" s="16"/>
    </row>
    <row r="132" spans="11:46" s="18" customFormat="1" x14ac:dyDescent="0.15">
      <c r="K132" s="18" t="str">
        <f>IFERROR(VLOOKUP(登记表!C132,计分标准!A143:B163,2,FALSE),"")</f>
        <v/>
      </c>
      <c r="L132" s="24"/>
      <c r="M132" s="24"/>
      <c r="N132" s="24" t="str">
        <f>IFERROR(PRODUCT(J132,(VLOOKUP(登记表!C132,计分标准!A143:E163,4,FALSE))),"")</f>
        <v/>
      </c>
      <c r="O132" s="16"/>
      <c r="Y132" s="16"/>
      <c r="AG132" s="16"/>
      <c r="AL132" s="16"/>
      <c r="AQ132" s="16"/>
      <c r="AR132" s="16"/>
      <c r="AS132" s="16"/>
      <c r="AT132" s="16"/>
    </row>
    <row r="133" spans="11:46" s="18" customFormat="1" x14ac:dyDescent="0.15">
      <c r="K133" s="18" t="str">
        <f>IFERROR(VLOOKUP(登记表!C133,计分标准!A144:B164,2,FALSE),"")</f>
        <v/>
      </c>
      <c r="L133" s="24"/>
      <c r="M133" s="24"/>
      <c r="N133" s="24" t="str">
        <f>IFERROR(PRODUCT(J133,(VLOOKUP(登记表!C133,计分标准!A144:E164,4,FALSE))),"")</f>
        <v/>
      </c>
      <c r="O133" s="16"/>
      <c r="Y133" s="16"/>
      <c r="AG133" s="16"/>
      <c r="AL133" s="16"/>
      <c r="AQ133" s="16"/>
      <c r="AR133" s="16"/>
      <c r="AS133" s="16"/>
      <c r="AT133" s="16"/>
    </row>
    <row r="134" spans="11:46" s="18" customFormat="1" x14ac:dyDescent="0.15">
      <c r="K134" s="18" t="str">
        <f>IFERROR(VLOOKUP(登记表!C134,计分标准!A145:B165,2,FALSE),"")</f>
        <v/>
      </c>
      <c r="L134" s="24"/>
      <c r="M134" s="24"/>
      <c r="N134" s="24" t="str">
        <f>IFERROR(PRODUCT(J134,(VLOOKUP(登记表!C134,计分标准!A145:E165,4,FALSE))),"")</f>
        <v/>
      </c>
      <c r="O134" s="16"/>
      <c r="Y134" s="16"/>
      <c r="AG134" s="16"/>
      <c r="AL134" s="16"/>
      <c r="AQ134" s="16"/>
      <c r="AR134" s="16"/>
      <c r="AS134" s="16"/>
      <c r="AT134" s="16"/>
    </row>
    <row r="135" spans="11:46" s="18" customFormat="1" x14ac:dyDescent="0.15">
      <c r="K135" s="18" t="str">
        <f>IFERROR(VLOOKUP(登记表!C135,计分标准!A146:B166,2,FALSE),"")</f>
        <v/>
      </c>
      <c r="L135" s="24"/>
      <c r="M135" s="24"/>
      <c r="N135" s="24" t="str">
        <f>IFERROR(PRODUCT(J135,(VLOOKUP(登记表!C135,计分标准!A146:E166,4,FALSE))),"")</f>
        <v/>
      </c>
      <c r="O135" s="16"/>
      <c r="Y135" s="16"/>
      <c r="AG135" s="16"/>
      <c r="AL135" s="16"/>
      <c r="AQ135" s="16"/>
      <c r="AR135" s="16"/>
      <c r="AS135" s="16"/>
      <c r="AT135" s="16"/>
    </row>
    <row r="136" spans="11:46" s="18" customFormat="1" x14ac:dyDescent="0.15">
      <c r="K136" s="18" t="str">
        <f>IFERROR(VLOOKUP(登记表!C136,计分标准!A147:B167,2,FALSE),"")</f>
        <v/>
      </c>
      <c r="L136" s="24"/>
      <c r="M136" s="24"/>
      <c r="N136" s="24" t="str">
        <f>IFERROR(PRODUCT(J136,(VLOOKUP(登记表!C136,计分标准!A147:E167,4,FALSE))),"")</f>
        <v/>
      </c>
      <c r="O136" s="16"/>
      <c r="Y136" s="16"/>
      <c r="AG136" s="16"/>
      <c r="AL136" s="16"/>
      <c r="AQ136" s="16"/>
      <c r="AR136" s="16"/>
      <c r="AS136" s="16"/>
      <c r="AT136" s="16"/>
    </row>
    <row r="137" spans="11:46" s="18" customFormat="1" x14ac:dyDescent="0.15">
      <c r="K137" s="18" t="str">
        <f>IFERROR(VLOOKUP(登记表!C137,计分标准!A148:B168,2,FALSE),"")</f>
        <v/>
      </c>
      <c r="L137" s="24"/>
      <c r="M137" s="24"/>
      <c r="N137" s="24" t="str">
        <f>IFERROR(PRODUCT(J137,(VLOOKUP(登记表!C137,计分标准!A148:E168,4,FALSE))),"")</f>
        <v/>
      </c>
      <c r="O137" s="16"/>
      <c r="Y137" s="16"/>
      <c r="AG137" s="16"/>
      <c r="AL137" s="16"/>
      <c r="AQ137" s="16"/>
      <c r="AR137" s="16"/>
      <c r="AS137" s="16"/>
      <c r="AT137" s="16"/>
    </row>
    <row r="138" spans="11:46" s="18" customFormat="1" x14ac:dyDescent="0.15">
      <c r="K138" s="18" t="str">
        <f>IFERROR(VLOOKUP(登记表!C138,计分标准!A149:B169,2,FALSE),"")</f>
        <v/>
      </c>
      <c r="L138" s="24"/>
      <c r="M138" s="24"/>
      <c r="N138" s="24" t="str">
        <f>IFERROR(PRODUCT(J138,(VLOOKUP(登记表!C138,计分标准!A149:E169,4,FALSE))),"")</f>
        <v/>
      </c>
      <c r="O138" s="16"/>
      <c r="Y138" s="16"/>
      <c r="AG138" s="16"/>
      <c r="AL138" s="16"/>
      <c r="AQ138" s="16"/>
      <c r="AR138" s="16"/>
      <c r="AS138" s="16"/>
      <c r="AT138" s="16"/>
    </row>
    <row r="139" spans="11:46" s="18" customFormat="1" x14ac:dyDescent="0.15">
      <c r="K139" s="18" t="str">
        <f>IFERROR(VLOOKUP(登记表!C139,计分标准!A150:B170,2,FALSE),"")</f>
        <v/>
      </c>
      <c r="L139" s="24"/>
      <c r="M139" s="24"/>
      <c r="N139" s="24" t="str">
        <f>IFERROR(PRODUCT(J139,(VLOOKUP(登记表!C139,计分标准!A150:E170,4,FALSE))),"")</f>
        <v/>
      </c>
      <c r="O139" s="16"/>
      <c r="Y139" s="16"/>
      <c r="AG139" s="16"/>
      <c r="AL139" s="16"/>
      <c r="AQ139" s="16"/>
      <c r="AR139" s="16"/>
      <c r="AS139" s="16"/>
      <c r="AT139" s="16"/>
    </row>
    <row r="140" spans="11:46" s="18" customFormat="1" x14ac:dyDescent="0.15">
      <c r="K140" s="18" t="str">
        <f>IFERROR(VLOOKUP(登记表!C140,计分标准!A151:B171,2,FALSE),"")</f>
        <v/>
      </c>
      <c r="L140" s="24"/>
      <c r="M140" s="24"/>
      <c r="N140" s="24" t="str">
        <f>IFERROR(PRODUCT(J140,(VLOOKUP(登记表!C140,计分标准!A151:E171,4,FALSE))),"")</f>
        <v/>
      </c>
      <c r="O140" s="16"/>
      <c r="Y140" s="16"/>
      <c r="AG140" s="16"/>
      <c r="AL140" s="16"/>
      <c r="AQ140" s="16"/>
      <c r="AR140" s="16"/>
      <c r="AS140" s="16"/>
      <c r="AT140" s="16"/>
    </row>
    <row r="141" spans="11:46" s="18" customFormat="1" x14ac:dyDescent="0.15">
      <c r="K141" s="18" t="str">
        <f>IFERROR(VLOOKUP(登记表!C141,计分标准!A152:B172,2,FALSE),"")</f>
        <v/>
      </c>
      <c r="L141" s="24"/>
      <c r="M141" s="24"/>
      <c r="N141" s="24" t="str">
        <f>IFERROR(PRODUCT(J141,(VLOOKUP(登记表!C141,计分标准!A152:E172,4,FALSE))),"")</f>
        <v/>
      </c>
      <c r="O141" s="16"/>
      <c r="Y141" s="16"/>
      <c r="AG141" s="16"/>
      <c r="AL141" s="16"/>
      <c r="AQ141" s="16"/>
      <c r="AR141" s="16"/>
      <c r="AS141" s="16"/>
      <c r="AT141" s="16"/>
    </row>
    <row r="142" spans="11:46" s="18" customFormat="1" x14ac:dyDescent="0.15">
      <c r="K142" s="18" t="str">
        <f>IFERROR(VLOOKUP(登记表!C142,计分标准!A153:B173,2,FALSE),"")</f>
        <v/>
      </c>
      <c r="L142" s="24"/>
      <c r="M142" s="24"/>
      <c r="N142" s="24" t="str">
        <f>IFERROR(PRODUCT(J142,(VLOOKUP(登记表!C142,计分标准!A153:E173,4,FALSE))),"")</f>
        <v/>
      </c>
      <c r="O142" s="16"/>
      <c r="Y142" s="16"/>
      <c r="AG142" s="16"/>
      <c r="AL142" s="16"/>
      <c r="AQ142" s="16"/>
      <c r="AR142" s="16"/>
      <c r="AS142" s="16"/>
      <c r="AT142" s="16"/>
    </row>
    <row r="143" spans="11:46" s="18" customFormat="1" x14ac:dyDescent="0.15">
      <c r="K143" s="18" t="str">
        <f>IFERROR(VLOOKUP(登记表!C143,计分标准!A154:B174,2,FALSE),"")</f>
        <v/>
      </c>
      <c r="L143" s="24"/>
      <c r="M143" s="24"/>
      <c r="N143" s="24" t="str">
        <f>IFERROR(PRODUCT(J143,(VLOOKUP(登记表!C143,计分标准!A154:E174,4,FALSE))),"")</f>
        <v/>
      </c>
      <c r="O143" s="16"/>
      <c r="Y143" s="16"/>
      <c r="AG143" s="16"/>
      <c r="AL143" s="16"/>
      <c r="AQ143" s="16"/>
      <c r="AR143" s="16"/>
      <c r="AS143" s="16"/>
      <c r="AT143" s="16"/>
    </row>
    <row r="144" spans="11:46" s="18" customFormat="1" x14ac:dyDescent="0.15">
      <c r="K144" s="18" t="str">
        <f>IFERROR(VLOOKUP(登记表!C144,计分标准!A155:B175,2,FALSE),"")</f>
        <v/>
      </c>
      <c r="L144" s="24"/>
      <c r="M144" s="24"/>
      <c r="N144" s="24" t="str">
        <f>IFERROR(PRODUCT(J144,(VLOOKUP(登记表!C144,计分标准!A155:E175,4,FALSE))),"")</f>
        <v/>
      </c>
      <c r="O144" s="16"/>
      <c r="Y144" s="16"/>
      <c r="AG144" s="16"/>
      <c r="AL144" s="16"/>
      <c r="AQ144" s="16"/>
      <c r="AR144" s="16"/>
      <c r="AS144" s="16"/>
      <c r="AT144" s="16"/>
    </row>
    <row r="145" spans="11:46" s="18" customFormat="1" x14ac:dyDescent="0.15">
      <c r="K145" s="18" t="str">
        <f>IFERROR(VLOOKUP(登记表!C145,计分标准!A156:B176,2,FALSE),"")</f>
        <v/>
      </c>
      <c r="L145" s="24"/>
      <c r="M145" s="24"/>
      <c r="N145" s="24" t="str">
        <f>IFERROR(PRODUCT(J145,(VLOOKUP(登记表!C145,计分标准!A156:E176,4,FALSE))),"")</f>
        <v/>
      </c>
      <c r="O145" s="16"/>
      <c r="Y145" s="16"/>
      <c r="AG145" s="16"/>
      <c r="AL145" s="16"/>
      <c r="AQ145" s="16"/>
      <c r="AR145" s="16"/>
      <c r="AS145" s="16"/>
      <c r="AT145" s="16"/>
    </row>
    <row r="146" spans="11:46" s="18" customFormat="1" x14ac:dyDescent="0.15">
      <c r="K146" s="18" t="str">
        <f>IFERROR(VLOOKUP(登记表!C146,计分标准!A157:B177,2,FALSE),"")</f>
        <v/>
      </c>
      <c r="L146" s="24"/>
      <c r="M146" s="24"/>
      <c r="N146" s="24" t="str">
        <f>IFERROR(PRODUCT(J146,(VLOOKUP(登记表!C146,计分标准!A157:E177,4,FALSE))),"")</f>
        <v/>
      </c>
      <c r="O146" s="16"/>
      <c r="Y146" s="16"/>
      <c r="AG146" s="16"/>
      <c r="AL146" s="16"/>
      <c r="AQ146" s="16"/>
      <c r="AR146" s="16"/>
      <c r="AS146" s="16"/>
      <c r="AT146" s="16"/>
    </row>
    <row r="147" spans="11:46" s="18" customFormat="1" x14ac:dyDescent="0.15">
      <c r="K147" s="18" t="str">
        <f>IFERROR(VLOOKUP(登记表!C147,计分标准!A158:B178,2,FALSE),"")</f>
        <v/>
      </c>
      <c r="L147" s="24"/>
      <c r="M147" s="24"/>
      <c r="N147" s="24" t="str">
        <f>IFERROR(PRODUCT(J147,(VLOOKUP(登记表!C147,计分标准!A158:E178,4,FALSE))),"")</f>
        <v/>
      </c>
      <c r="O147" s="16"/>
      <c r="Y147" s="16"/>
      <c r="AG147" s="16"/>
      <c r="AL147" s="16"/>
      <c r="AQ147" s="16"/>
      <c r="AR147" s="16"/>
      <c r="AS147" s="16"/>
      <c r="AT147" s="16"/>
    </row>
    <row r="148" spans="11:46" s="18" customFormat="1" x14ac:dyDescent="0.15">
      <c r="K148" s="18" t="str">
        <f>IFERROR(VLOOKUP(登记表!C148,计分标准!A159:B179,2,FALSE),"")</f>
        <v/>
      </c>
      <c r="L148" s="24"/>
      <c r="M148" s="24"/>
      <c r="N148" s="24" t="str">
        <f>IFERROR(PRODUCT(J148,(VLOOKUP(登记表!C148,计分标准!A159:E179,4,FALSE))),"")</f>
        <v/>
      </c>
      <c r="O148" s="16"/>
      <c r="Y148" s="16"/>
      <c r="AG148" s="16"/>
      <c r="AL148" s="16"/>
      <c r="AQ148" s="16"/>
      <c r="AR148" s="16"/>
      <c r="AS148" s="16"/>
      <c r="AT148" s="16"/>
    </row>
    <row r="149" spans="11:46" s="18" customFormat="1" x14ac:dyDescent="0.15">
      <c r="K149" s="18" t="str">
        <f>IFERROR(VLOOKUP(登记表!C149,计分标准!A160:B180,2,FALSE),"")</f>
        <v/>
      </c>
      <c r="L149" s="24"/>
      <c r="M149" s="24"/>
      <c r="N149" s="24" t="str">
        <f>IFERROR(PRODUCT(J149,(VLOOKUP(登记表!C149,计分标准!A160:E180,4,FALSE))),"")</f>
        <v/>
      </c>
      <c r="O149" s="16"/>
      <c r="Y149" s="16"/>
      <c r="AG149" s="16"/>
      <c r="AL149" s="16"/>
      <c r="AQ149" s="16"/>
      <c r="AR149" s="16"/>
      <c r="AS149" s="16"/>
      <c r="AT149" s="16"/>
    </row>
    <row r="150" spans="11:46" s="18" customFormat="1" x14ac:dyDescent="0.15">
      <c r="K150" s="18" t="str">
        <f>IFERROR(VLOOKUP(登记表!C150,计分标准!A161:B181,2,FALSE),"")</f>
        <v/>
      </c>
      <c r="L150" s="24"/>
      <c r="M150" s="24"/>
      <c r="N150" s="24" t="str">
        <f>IFERROR(PRODUCT(J150,(VLOOKUP(登记表!C150,计分标准!A161:E181,4,FALSE))),"")</f>
        <v/>
      </c>
      <c r="O150" s="16"/>
      <c r="Y150" s="16"/>
      <c r="AG150" s="16"/>
      <c r="AL150" s="16"/>
      <c r="AQ150" s="16"/>
      <c r="AR150" s="16"/>
      <c r="AS150" s="16"/>
      <c r="AT150" s="16"/>
    </row>
    <row r="151" spans="11:46" s="18" customFormat="1" x14ac:dyDescent="0.15">
      <c r="K151" s="18" t="str">
        <f>IFERROR(VLOOKUP(登记表!C151,计分标准!A162:B182,2,FALSE),"")</f>
        <v/>
      </c>
      <c r="L151" s="24"/>
      <c r="M151" s="24"/>
      <c r="N151" s="24" t="str">
        <f>IFERROR(PRODUCT(J151,(VLOOKUP(登记表!C151,计分标准!A162:E182,4,FALSE))),"")</f>
        <v/>
      </c>
      <c r="O151" s="16"/>
      <c r="Y151" s="16"/>
      <c r="AG151" s="16"/>
      <c r="AL151" s="16"/>
      <c r="AQ151" s="16"/>
      <c r="AR151" s="16"/>
      <c r="AS151" s="16"/>
      <c r="AT151" s="16"/>
    </row>
    <row r="152" spans="11:46" s="18" customFormat="1" x14ac:dyDescent="0.15">
      <c r="K152" s="18" t="str">
        <f>IFERROR(VLOOKUP(登记表!C152,计分标准!A163:B183,2,FALSE),"")</f>
        <v/>
      </c>
      <c r="L152" s="24"/>
      <c r="M152" s="24"/>
      <c r="N152" s="24" t="str">
        <f>IFERROR(PRODUCT(J152,(VLOOKUP(登记表!C152,计分标准!A163:E183,4,FALSE))),"")</f>
        <v/>
      </c>
      <c r="O152" s="16"/>
      <c r="Y152" s="16"/>
      <c r="AG152" s="16"/>
      <c r="AL152" s="16"/>
      <c r="AQ152" s="16"/>
      <c r="AR152" s="16"/>
      <c r="AS152" s="16"/>
      <c r="AT152" s="16"/>
    </row>
    <row r="153" spans="11:46" s="18" customFormat="1" x14ac:dyDescent="0.15">
      <c r="K153" s="18" t="str">
        <f>IFERROR(VLOOKUP(登记表!C153,计分标准!A164:B184,2,FALSE),"")</f>
        <v/>
      </c>
      <c r="L153" s="24"/>
      <c r="M153" s="24"/>
      <c r="N153" s="24" t="str">
        <f>IFERROR(PRODUCT(J153,(VLOOKUP(登记表!C153,计分标准!A164:E184,4,FALSE))),"")</f>
        <v/>
      </c>
      <c r="O153" s="16"/>
      <c r="Y153" s="16"/>
      <c r="AG153" s="16"/>
      <c r="AL153" s="16"/>
      <c r="AQ153" s="16"/>
      <c r="AR153" s="16"/>
      <c r="AS153" s="16"/>
      <c r="AT153" s="16"/>
    </row>
    <row r="154" spans="11:46" s="18" customFormat="1" x14ac:dyDescent="0.15">
      <c r="K154" s="18" t="str">
        <f>IFERROR(VLOOKUP(登记表!C154,计分标准!A165:B185,2,FALSE),"")</f>
        <v/>
      </c>
      <c r="L154" s="24"/>
      <c r="M154" s="24"/>
      <c r="N154" s="24" t="str">
        <f>IFERROR(PRODUCT(J154,(VLOOKUP(登记表!C154,计分标准!A165:E185,4,FALSE))),"")</f>
        <v/>
      </c>
      <c r="O154" s="16"/>
      <c r="Y154" s="16"/>
      <c r="AG154" s="16"/>
      <c r="AL154" s="16"/>
      <c r="AQ154" s="16"/>
      <c r="AR154" s="16"/>
      <c r="AS154" s="16"/>
      <c r="AT154" s="16"/>
    </row>
    <row r="155" spans="11:46" s="18" customFormat="1" x14ac:dyDescent="0.15">
      <c r="K155" s="18" t="str">
        <f>IFERROR(VLOOKUP(登记表!C155,计分标准!A166:B186,2,FALSE),"")</f>
        <v/>
      </c>
      <c r="L155" s="24"/>
      <c r="M155" s="24"/>
      <c r="N155" s="24" t="str">
        <f>IFERROR(PRODUCT(J155,(VLOOKUP(登记表!C155,计分标准!A166:E186,4,FALSE))),"")</f>
        <v/>
      </c>
      <c r="O155" s="16"/>
      <c r="Y155" s="16"/>
      <c r="AG155" s="16"/>
      <c r="AL155" s="16"/>
      <c r="AQ155" s="16"/>
      <c r="AR155" s="16"/>
      <c r="AS155" s="16"/>
      <c r="AT155" s="16"/>
    </row>
    <row r="156" spans="11:46" s="18" customFormat="1" x14ac:dyDescent="0.15">
      <c r="K156" s="18" t="str">
        <f>IFERROR(VLOOKUP(登记表!C156,计分标准!A167:B187,2,FALSE),"")</f>
        <v/>
      </c>
      <c r="L156" s="24"/>
      <c r="M156" s="24"/>
      <c r="N156" s="24" t="str">
        <f>IFERROR(PRODUCT(J156,(VLOOKUP(登记表!C156,计分标准!A167:E187,4,FALSE))),"")</f>
        <v/>
      </c>
      <c r="O156" s="16"/>
      <c r="Y156" s="16"/>
      <c r="AG156" s="16"/>
      <c r="AL156" s="16"/>
      <c r="AQ156" s="16"/>
      <c r="AR156" s="16"/>
      <c r="AS156" s="16"/>
      <c r="AT156" s="16"/>
    </row>
    <row r="157" spans="11:46" s="18" customFormat="1" x14ac:dyDescent="0.15">
      <c r="K157" s="18" t="str">
        <f>IFERROR(VLOOKUP(登记表!C157,计分标准!A168:B188,2,FALSE),"")</f>
        <v/>
      </c>
      <c r="L157" s="24"/>
      <c r="M157" s="24"/>
      <c r="N157" s="24" t="str">
        <f>IFERROR(PRODUCT(J157,(VLOOKUP(登记表!C157,计分标准!A168:E188,4,FALSE))),"")</f>
        <v/>
      </c>
      <c r="O157" s="16"/>
      <c r="Y157" s="16"/>
      <c r="AG157" s="16"/>
      <c r="AL157" s="16"/>
      <c r="AQ157" s="16"/>
      <c r="AR157" s="16"/>
      <c r="AS157" s="16"/>
      <c r="AT157" s="16"/>
    </row>
    <row r="158" spans="11:46" s="18" customFormat="1" x14ac:dyDescent="0.15">
      <c r="K158" s="18" t="str">
        <f>IFERROR(VLOOKUP(登记表!C158,计分标准!A169:B189,2,FALSE),"")</f>
        <v/>
      </c>
      <c r="L158" s="24"/>
      <c r="M158" s="24"/>
      <c r="N158" s="24" t="str">
        <f>IFERROR(PRODUCT(J158,(VLOOKUP(登记表!C158,计分标准!A169:E189,4,FALSE))),"")</f>
        <v/>
      </c>
      <c r="O158" s="16"/>
      <c r="Y158" s="16"/>
      <c r="AG158" s="16"/>
      <c r="AL158" s="16"/>
      <c r="AQ158" s="16"/>
      <c r="AR158" s="16"/>
      <c r="AS158" s="16"/>
      <c r="AT158" s="16"/>
    </row>
    <row r="159" spans="11:46" s="18" customFormat="1" x14ac:dyDescent="0.15">
      <c r="K159" s="18" t="str">
        <f>IFERROR(VLOOKUP(登记表!C159,计分标准!A170:B190,2,FALSE),"")</f>
        <v/>
      </c>
      <c r="L159" s="24"/>
      <c r="M159" s="24"/>
      <c r="N159" s="24" t="str">
        <f>IFERROR(PRODUCT(J159,(VLOOKUP(登记表!C159,计分标准!A170:E190,4,FALSE))),"")</f>
        <v/>
      </c>
      <c r="O159" s="16"/>
      <c r="Y159" s="16"/>
      <c r="AG159" s="16"/>
      <c r="AL159" s="16"/>
      <c r="AQ159" s="16"/>
      <c r="AR159" s="16"/>
      <c r="AS159" s="16"/>
      <c r="AT159" s="16"/>
    </row>
    <row r="160" spans="11:46" s="18" customFormat="1" x14ac:dyDescent="0.15">
      <c r="K160" s="18" t="str">
        <f>IFERROR(VLOOKUP(登记表!C160,计分标准!A171:B191,2,FALSE),"")</f>
        <v/>
      </c>
      <c r="L160" s="24"/>
      <c r="M160" s="24"/>
      <c r="N160" s="24" t="str">
        <f>IFERROR(PRODUCT(J160,(VLOOKUP(登记表!C160,计分标准!A171:E191,4,FALSE))),"")</f>
        <v/>
      </c>
      <c r="O160" s="16"/>
      <c r="Y160" s="16"/>
      <c r="AG160" s="16"/>
      <c r="AL160" s="16"/>
      <c r="AQ160" s="16"/>
      <c r="AR160" s="16"/>
      <c r="AS160" s="16"/>
      <c r="AT160" s="16"/>
    </row>
    <row r="161" spans="11:46" s="18" customFormat="1" x14ac:dyDescent="0.15">
      <c r="K161" s="18" t="str">
        <f>IFERROR(VLOOKUP(登记表!C161,计分标准!A172:B192,2,FALSE),"")</f>
        <v/>
      </c>
      <c r="L161" s="24"/>
      <c r="M161" s="24"/>
      <c r="N161" s="24" t="str">
        <f>IFERROR(PRODUCT(J161,(VLOOKUP(登记表!C161,计分标准!A172:E192,4,FALSE))),"")</f>
        <v/>
      </c>
      <c r="O161" s="16"/>
      <c r="Y161" s="16"/>
      <c r="AG161" s="16"/>
      <c r="AL161" s="16"/>
      <c r="AQ161" s="16"/>
      <c r="AR161" s="16"/>
      <c r="AS161" s="16"/>
      <c r="AT161" s="16"/>
    </row>
    <row r="162" spans="11:46" s="18" customFormat="1" x14ac:dyDescent="0.15">
      <c r="K162" s="18" t="str">
        <f>IFERROR(VLOOKUP(登记表!C162,计分标准!A173:B193,2,FALSE),"")</f>
        <v/>
      </c>
      <c r="L162" s="24"/>
      <c r="M162" s="24"/>
      <c r="N162" s="24" t="str">
        <f>IFERROR(PRODUCT(J162,(VLOOKUP(登记表!C162,计分标准!A173:E193,4,FALSE))),"")</f>
        <v/>
      </c>
      <c r="O162" s="16"/>
      <c r="Y162" s="16"/>
      <c r="AG162" s="16"/>
      <c r="AL162" s="16"/>
      <c r="AQ162" s="16"/>
      <c r="AR162" s="16"/>
      <c r="AS162" s="16"/>
      <c r="AT162" s="16"/>
    </row>
    <row r="163" spans="11:46" s="18" customFormat="1" x14ac:dyDescent="0.15">
      <c r="K163" s="18" t="str">
        <f>IFERROR(VLOOKUP(登记表!C163,计分标准!A174:B194,2,FALSE),"")</f>
        <v/>
      </c>
      <c r="L163" s="24"/>
      <c r="M163" s="24"/>
      <c r="N163" s="24" t="str">
        <f>IFERROR(PRODUCT(J163,(VLOOKUP(登记表!C163,计分标准!A174:E194,4,FALSE))),"")</f>
        <v/>
      </c>
      <c r="O163" s="16"/>
      <c r="Y163" s="16"/>
      <c r="AG163" s="16"/>
      <c r="AL163" s="16"/>
      <c r="AQ163" s="16"/>
      <c r="AR163" s="16"/>
      <c r="AS163" s="16"/>
      <c r="AT163" s="16"/>
    </row>
    <row r="164" spans="11:46" s="18" customFormat="1" x14ac:dyDescent="0.15">
      <c r="K164" s="18" t="str">
        <f>IFERROR(VLOOKUP(登记表!C164,计分标准!A175:B195,2,FALSE),"")</f>
        <v/>
      </c>
      <c r="L164" s="24"/>
      <c r="M164" s="24"/>
      <c r="N164" s="24" t="str">
        <f>IFERROR(PRODUCT(J164,(VLOOKUP(登记表!C164,计分标准!A175:E195,4,FALSE))),"")</f>
        <v/>
      </c>
      <c r="O164" s="16"/>
      <c r="Y164" s="16"/>
      <c r="AG164" s="16"/>
      <c r="AL164" s="16"/>
      <c r="AQ164" s="16"/>
      <c r="AR164" s="16"/>
      <c r="AS164" s="16"/>
      <c r="AT164" s="16"/>
    </row>
    <row r="165" spans="11:46" s="18" customFormat="1" x14ac:dyDescent="0.15">
      <c r="K165" s="18" t="str">
        <f>IFERROR(VLOOKUP(登记表!C165,计分标准!A176:B196,2,FALSE),"")</f>
        <v/>
      </c>
      <c r="L165" s="24"/>
      <c r="M165" s="24"/>
      <c r="N165" s="24" t="str">
        <f>IFERROR(PRODUCT(J165,(VLOOKUP(登记表!C165,计分标准!A176:E196,4,FALSE))),"")</f>
        <v/>
      </c>
      <c r="O165" s="16"/>
      <c r="Y165" s="16"/>
      <c r="AG165" s="16"/>
      <c r="AL165" s="16"/>
      <c r="AQ165" s="16"/>
      <c r="AR165" s="16"/>
      <c r="AS165" s="16"/>
      <c r="AT165" s="16"/>
    </row>
    <row r="166" spans="11:46" s="18" customFormat="1" x14ac:dyDescent="0.15">
      <c r="K166" s="18" t="str">
        <f>IFERROR(VLOOKUP(登记表!C166,计分标准!A177:B197,2,FALSE),"")</f>
        <v/>
      </c>
      <c r="L166" s="24"/>
      <c r="M166" s="24"/>
      <c r="N166" s="24" t="str">
        <f>IFERROR(PRODUCT(J166,(VLOOKUP(登记表!C166,计分标准!A177:E197,4,FALSE))),"")</f>
        <v/>
      </c>
      <c r="O166" s="16"/>
      <c r="Y166" s="16"/>
      <c r="AG166" s="16"/>
      <c r="AL166" s="16"/>
      <c r="AQ166" s="16"/>
      <c r="AR166" s="16"/>
      <c r="AS166" s="16"/>
      <c r="AT166" s="16"/>
    </row>
    <row r="167" spans="11:46" s="18" customFormat="1" x14ac:dyDescent="0.15">
      <c r="K167" s="18" t="str">
        <f>IFERROR(VLOOKUP(登记表!C167,计分标准!A178:B198,2,FALSE),"")</f>
        <v/>
      </c>
      <c r="L167" s="24"/>
      <c r="M167" s="24"/>
      <c r="N167" s="24" t="str">
        <f>IFERROR(PRODUCT(J167,(VLOOKUP(登记表!C167,计分标准!A178:E198,4,FALSE))),"")</f>
        <v/>
      </c>
      <c r="O167" s="16"/>
      <c r="Y167" s="16"/>
      <c r="AG167" s="16"/>
      <c r="AL167" s="16"/>
      <c r="AQ167" s="16"/>
      <c r="AR167" s="16"/>
      <c r="AS167" s="16"/>
      <c r="AT167" s="16"/>
    </row>
    <row r="168" spans="11:46" s="18" customFormat="1" x14ac:dyDescent="0.15">
      <c r="K168" s="18" t="str">
        <f>IFERROR(VLOOKUP(登记表!C168,计分标准!A179:B199,2,FALSE),"")</f>
        <v/>
      </c>
      <c r="L168" s="24"/>
      <c r="M168" s="24"/>
      <c r="N168" s="24" t="str">
        <f>IFERROR(PRODUCT(J168,(VLOOKUP(登记表!C168,计分标准!A179:E199,4,FALSE))),"")</f>
        <v/>
      </c>
      <c r="O168" s="16"/>
      <c r="Y168" s="16"/>
      <c r="AG168" s="16"/>
      <c r="AL168" s="16"/>
      <c r="AQ168" s="16"/>
      <c r="AR168" s="16"/>
      <c r="AS168" s="16"/>
      <c r="AT168" s="16"/>
    </row>
    <row r="169" spans="11:46" s="18" customFormat="1" x14ac:dyDescent="0.15">
      <c r="K169" s="18" t="str">
        <f>IFERROR(VLOOKUP(登记表!C169,计分标准!A180:B200,2,FALSE),"")</f>
        <v/>
      </c>
      <c r="L169" s="24"/>
      <c r="M169" s="24"/>
      <c r="N169" s="24" t="str">
        <f>IFERROR(PRODUCT(J169,(VLOOKUP(登记表!C169,计分标准!A180:E200,4,FALSE))),"")</f>
        <v/>
      </c>
      <c r="O169" s="16"/>
      <c r="Y169" s="16"/>
      <c r="AG169" s="16"/>
      <c r="AL169" s="16"/>
      <c r="AQ169" s="16"/>
      <c r="AR169" s="16"/>
      <c r="AS169" s="16"/>
      <c r="AT169" s="16"/>
    </row>
    <row r="170" spans="11:46" s="18" customFormat="1" x14ac:dyDescent="0.15">
      <c r="K170" s="18" t="str">
        <f>IFERROR(VLOOKUP(登记表!C170,计分标准!A181:B201,2,FALSE),"")</f>
        <v/>
      </c>
      <c r="L170" s="24"/>
      <c r="M170" s="24"/>
      <c r="N170" s="24" t="str">
        <f>IFERROR(PRODUCT(J170,(VLOOKUP(登记表!C170,计分标准!A181:E201,4,FALSE))),"")</f>
        <v/>
      </c>
      <c r="O170" s="16"/>
      <c r="Y170" s="16"/>
      <c r="AG170" s="16"/>
      <c r="AL170" s="16"/>
      <c r="AQ170" s="16"/>
      <c r="AR170" s="16"/>
      <c r="AS170" s="16"/>
      <c r="AT170" s="16"/>
    </row>
    <row r="171" spans="11:46" s="18" customFormat="1" x14ac:dyDescent="0.15">
      <c r="K171" s="18" t="str">
        <f>IFERROR(VLOOKUP(登记表!C171,计分标准!A182:B202,2,FALSE),"")</f>
        <v/>
      </c>
      <c r="L171" s="24"/>
      <c r="M171" s="24"/>
      <c r="N171" s="24" t="str">
        <f>IFERROR(PRODUCT(J171,(VLOOKUP(登记表!C171,计分标准!A182:E202,4,FALSE))),"")</f>
        <v/>
      </c>
      <c r="O171" s="16"/>
      <c r="Y171" s="16"/>
      <c r="AG171" s="16"/>
      <c r="AL171" s="16"/>
      <c r="AQ171" s="16"/>
      <c r="AR171" s="16"/>
      <c r="AS171" s="16"/>
      <c r="AT171" s="16"/>
    </row>
    <row r="172" spans="11:46" s="18" customFormat="1" x14ac:dyDescent="0.15">
      <c r="K172" s="18" t="str">
        <f>IFERROR(VLOOKUP(登记表!C172,计分标准!A183:B203,2,FALSE),"")</f>
        <v/>
      </c>
      <c r="L172" s="24"/>
      <c r="M172" s="24"/>
      <c r="N172" s="24" t="str">
        <f>IFERROR(PRODUCT(J172,(VLOOKUP(登记表!C172,计分标准!A183:E203,4,FALSE))),"")</f>
        <v/>
      </c>
      <c r="O172" s="16"/>
      <c r="Y172" s="16"/>
      <c r="AG172" s="16"/>
      <c r="AL172" s="16"/>
      <c r="AQ172" s="16"/>
      <c r="AR172" s="16"/>
      <c r="AS172" s="16"/>
      <c r="AT172" s="16"/>
    </row>
    <row r="173" spans="11:46" s="18" customFormat="1" x14ac:dyDescent="0.15">
      <c r="K173" s="18" t="str">
        <f>IFERROR(VLOOKUP(登记表!C173,计分标准!A184:B204,2,FALSE),"")</f>
        <v/>
      </c>
      <c r="L173" s="24"/>
      <c r="M173" s="24"/>
      <c r="N173" s="24" t="str">
        <f>IFERROR(PRODUCT(J173,(VLOOKUP(登记表!C173,计分标准!A184:E204,4,FALSE))),"")</f>
        <v/>
      </c>
      <c r="O173" s="16"/>
      <c r="Y173" s="16"/>
      <c r="AG173" s="16"/>
      <c r="AL173" s="16"/>
      <c r="AQ173" s="16"/>
      <c r="AR173" s="16"/>
      <c r="AS173" s="16"/>
      <c r="AT173" s="16"/>
    </row>
    <row r="174" spans="11:46" s="18" customFormat="1" x14ac:dyDescent="0.15">
      <c r="K174" s="18" t="str">
        <f>IFERROR(VLOOKUP(登记表!C174,计分标准!A185:B205,2,FALSE),"")</f>
        <v/>
      </c>
      <c r="L174" s="24"/>
      <c r="M174" s="24"/>
      <c r="N174" s="24" t="str">
        <f>IFERROR(PRODUCT(J174,(VLOOKUP(登记表!C174,计分标准!A185:E205,4,FALSE))),"")</f>
        <v/>
      </c>
      <c r="O174" s="16"/>
      <c r="Y174" s="16"/>
      <c r="AG174" s="16"/>
      <c r="AL174" s="16"/>
      <c r="AQ174" s="16"/>
      <c r="AR174" s="16"/>
      <c r="AS174" s="16"/>
      <c r="AT174" s="16"/>
    </row>
    <row r="175" spans="11:46" s="18" customFormat="1" x14ac:dyDescent="0.15">
      <c r="K175" s="18" t="str">
        <f>IFERROR(VLOOKUP(登记表!C175,计分标准!A186:B206,2,FALSE),"")</f>
        <v/>
      </c>
      <c r="L175" s="24"/>
      <c r="M175" s="24"/>
      <c r="N175" s="24" t="str">
        <f>IFERROR(PRODUCT(J175,(VLOOKUP(登记表!C175,计分标准!A186:E206,4,FALSE))),"")</f>
        <v/>
      </c>
      <c r="O175" s="16"/>
      <c r="Y175" s="16"/>
      <c r="AG175" s="16"/>
      <c r="AL175" s="16"/>
      <c r="AQ175" s="16"/>
      <c r="AR175" s="16"/>
      <c r="AS175" s="16"/>
      <c r="AT175" s="16"/>
    </row>
    <row r="176" spans="11:46" s="18" customFormat="1" x14ac:dyDescent="0.15">
      <c r="K176" s="18" t="str">
        <f>IFERROR(VLOOKUP(登记表!C176,计分标准!A187:B207,2,FALSE),"")</f>
        <v/>
      </c>
      <c r="L176" s="24"/>
      <c r="M176" s="24"/>
      <c r="N176" s="24" t="str">
        <f>IFERROR(PRODUCT(J176,(VLOOKUP(登记表!C176,计分标准!A187:E207,4,FALSE))),"")</f>
        <v/>
      </c>
      <c r="O176" s="16"/>
      <c r="Y176" s="16"/>
      <c r="AG176" s="16"/>
      <c r="AL176" s="16"/>
      <c r="AQ176" s="16"/>
      <c r="AR176" s="16"/>
      <c r="AS176" s="16"/>
      <c r="AT176" s="16"/>
    </row>
    <row r="177" spans="11:46" s="18" customFormat="1" x14ac:dyDescent="0.15">
      <c r="K177" s="18" t="str">
        <f>IFERROR(VLOOKUP(登记表!C177,计分标准!A188:B208,2,FALSE),"")</f>
        <v/>
      </c>
      <c r="L177" s="24"/>
      <c r="M177" s="24"/>
      <c r="N177" s="24" t="str">
        <f>IFERROR(PRODUCT(J177,(VLOOKUP(登记表!C177,计分标准!A188:E208,4,FALSE))),"")</f>
        <v/>
      </c>
      <c r="O177" s="16"/>
      <c r="Y177" s="16"/>
      <c r="AG177" s="16"/>
      <c r="AL177" s="16"/>
      <c r="AQ177" s="16"/>
      <c r="AR177" s="16"/>
      <c r="AS177" s="16"/>
      <c r="AT177" s="16"/>
    </row>
    <row r="178" spans="11:46" s="18" customFormat="1" x14ac:dyDescent="0.15">
      <c r="K178" s="18" t="str">
        <f>IFERROR(VLOOKUP(登记表!C178,计分标准!A189:B209,2,FALSE),"")</f>
        <v/>
      </c>
      <c r="L178" s="24"/>
      <c r="M178" s="24"/>
      <c r="N178" s="24" t="str">
        <f>IFERROR(PRODUCT(J178,(VLOOKUP(登记表!C178,计分标准!A189:E209,4,FALSE))),"")</f>
        <v/>
      </c>
      <c r="O178" s="16"/>
      <c r="Y178" s="16"/>
      <c r="AG178" s="16"/>
      <c r="AL178" s="16"/>
      <c r="AQ178" s="16"/>
      <c r="AR178" s="16"/>
      <c r="AS178" s="16"/>
      <c r="AT178" s="16"/>
    </row>
    <row r="179" spans="11:46" s="18" customFormat="1" x14ac:dyDescent="0.15">
      <c r="K179" s="18" t="str">
        <f>IFERROR(VLOOKUP(登记表!C179,计分标准!A190:B210,2,FALSE),"")</f>
        <v/>
      </c>
      <c r="L179" s="24"/>
      <c r="M179" s="24"/>
      <c r="N179" s="24" t="str">
        <f>IFERROR(PRODUCT(J179,(VLOOKUP(登记表!C179,计分标准!A190:E210,4,FALSE))),"")</f>
        <v/>
      </c>
      <c r="O179" s="16"/>
      <c r="Y179" s="16"/>
      <c r="AG179" s="16"/>
      <c r="AL179" s="16"/>
      <c r="AQ179" s="16"/>
      <c r="AR179" s="16"/>
      <c r="AS179" s="16"/>
      <c r="AT179" s="16"/>
    </row>
    <row r="180" spans="11:46" s="18" customFormat="1" x14ac:dyDescent="0.15">
      <c r="K180" s="18" t="str">
        <f>IFERROR(VLOOKUP(登记表!C180,计分标准!A191:B211,2,FALSE),"")</f>
        <v/>
      </c>
      <c r="L180" s="24"/>
      <c r="M180" s="24"/>
      <c r="N180" s="24" t="str">
        <f>IFERROR(PRODUCT(J180,(VLOOKUP(登记表!C180,计分标准!A191:E211,4,FALSE))),"")</f>
        <v/>
      </c>
      <c r="O180" s="16"/>
      <c r="Y180" s="16"/>
      <c r="AG180" s="16"/>
      <c r="AL180" s="16"/>
      <c r="AQ180" s="16"/>
      <c r="AR180" s="16"/>
      <c r="AS180" s="16"/>
      <c r="AT180" s="16"/>
    </row>
    <row r="181" spans="11:46" s="18" customFormat="1" x14ac:dyDescent="0.15">
      <c r="K181" s="18" t="str">
        <f>IFERROR(VLOOKUP(登记表!C181,计分标准!A192:B212,2,FALSE),"")</f>
        <v/>
      </c>
      <c r="L181" s="24"/>
      <c r="M181" s="24"/>
      <c r="N181" s="24" t="str">
        <f>IFERROR(PRODUCT(J181,(VLOOKUP(登记表!C181,计分标准!A192:E212,4,FALSE))),"")</f>
        <v/>
      </c>
      <c r="O181" s="16"/>
      <c r="Y181" s="16"/>
      <c r="AG181" s="16"/>
      <c r="AL181" s="16"/>
      <c r="AQ181" s="16"/>
      <c r="AR181" s="16"/>
      <c r="AS181" s="16"/>
      <c r="AT181" s="16"/>
    </row>
    <row r="182" spans="11:46" s="18" customFormat="1" x14ac:dyDescent="0.15">
      <c r="K182" s="18" t="str">
        <f>IFERROR(VLOOKUP(登记表!C182,计分标准!A193:B213,2,FALSE),"")</f>
        <v/>
      </c>
      <c r="L182" s="24"/>
      <c r="M182" s="24"/>
      <c r="N182" s="24" t="str">
        <f>IFERROR(PRODUCT(J182,(VLOOKUP(登记表!C182,计分标准!A193:E213,4,FALSE))),"")</f>
        <v/>
      </c>
      <c r="O182" s="16"/>
      <c r="Y182" s="16"/>
      <c r="AG182" s="16"/>
      <c r="AL182" s="16"/>
      <c r="AQ182" s="16"/>
      <c r="AR182" s="16"/>
      <c r="AS182" s="16"/>
      <c r="AT182" s="16"/>
    </row>
    <row r="183" spans="11:46" s="18" customFormat="1" x14ac:dyDescent="0.15">
      <c r="K183" s="18" t="str">
        <f>IFERROR(VLOOKUP(登记表!C183,计分标准!A194:B214,2,FALSE),"")</f>
        <v/>
      </c>
      <c r="L183" s="24"/>
      <c r="M183" s="24"/>
      <c r="N183" s="24" t="str">
        <f>IFERROR(PRODUCT(J183,(VLOOKUP(登记表!C183,计分标准!A194:E214,4,FALSE))),"")</f>
        <v/>
      </c>
      <c r="O183" s="16"/>
      <c r="Y183" s="16"/>
      <c r="AG183" s="16"/>
      <c r="AL183" s="16"/>
      <c r="AQ183" s="16"/>
      <c r="AR183" s="16"/>
      <c r="AS183" s="16"/>
      <c r="AT183" s="16"/>
    </row>
    <row r="184" spans="11:46" s="18" customFormat="1" x14ac:dyDescent="0.15">
      <c r="K184" s="18" t="str">
        <f>IFERROR(VLOOKUP(登记表!C184,计分标准!A195:B215,2,FALSE),"")</f>
        <v/>
      </c>
      <c r="L184" s="24"/>
      <c r="M184" s="24"/>
      <c r="N184" s="24" t="str">
        <f>IFERROR(PRODUCT(J184,(VLOOKUP(登记表!C184,计分标准!A195:E215,4,FALSE))),"")</f>
        <v/>
      </c>
      <c r="O184" s="16"/>
      <c r="Y184" s="16"/>
      <c r="AG184" s="16"/>
      <c r="AL184" s="16"/>
      <c r="AQ184" s="16"/>
      <c r="AR184" s="16"/>
      <c r="AS184" s="16"/>
      <c r="AT184" s="16"/>
    </row>
    <row r="185" spans="11:46" s="18" customFormat="1" x14ac:dyDescent="0.15">
      <c r="K185" s="18" t="str">
        <f>IFERROR(VLOOKUP(登记表!C185,计分标准!A196:B216,2,FALSE),"")</f>
        <v/>
      </c>
      <c r="L185" s="24"/>
      <c r="M185" s="24"/>
      <c r="N185" s="24" t="str">
        <f>IFERROR(PRODUCT(J185,(VLOOKUP(登记表!C185,计分标准!A196:E216,4,FALSE))),"")</f>
        <v/>
      </c>
      <c r="O185" s="16"/>
      <c r="Y185" s="16"/>
      <c r="AG185" s="16"/>
      <c r="AL185" s="16"/>
      <c r="AQ185" s="16"/>
      <c r="AR185" s="16"/>
      <c r="AS185" s="16"/>
      <c r="AT185" s="16"/>
    </row>
    <row r="186" spans="11:46" s="18" customFormat="1" x14ac:dyDescent="0.15">
      <c r="K186" s="18" t="str">
        <f>IFERROR(VLOOKUP(登记表!C186,计分标准!A197:B217,2,FALSE),"")</f>
        <v/>
      </c>
      <c r="L186" s="24"/>
      <c r="M186" s="24"/>
      <c r="N186" s="24" t="str">
        <f>IFERROR(PRODUCT(J186,(VLOOKUP(登记表!C186,计分标准!A197:E217,4,FALSE))),"")</f>
        <v/>
      </c>
      <c r="O186" s="16"/>
      <c r="Y186" s="16"/>
      <c r="AG186" s="16"/>
      <c r="AL186" s="16"/>
      <c r="AQ186" s="16"/>
      <c r="AR186" s="16"/>
      <c r="AS186" s="16"/>
      <c r="AT186" s="16"/>
    </row>
    <row r="187" spans="11:46" s="18" customFormat="1" x14ac:dyDescent="0.15">
      <c r="K187" s="18" t="str">
        <f>IFERROR(VLOOKUP(登记表!C187,计分标准!A198:B218,2,FALSE),"")</f>
        <v/>
      </c>
      <c r="L187" s="24"/>
      <c r="M187" s="24"/>
      <c r="N187" s="24" t="str">
        <f>IFERROR(PRODUCT(J187,(VLOOKUP(登记表!C187,计分标准!A198:E218,4,FALSE))),"")</f>
        <v/>
      </c>
      <c r="O187" s="16"/>
      <c r="Y187" s="16"/>
      <c r="AG187" s="16"/>
      <c r="AL187" s="16"/>
      <c r="AQ187" s="16"/>
      <c r="AR187" s="16"/>
      <c r="AS187" s="16"/>
      <c r="AT187" s="16"/>
    </row>
    <row r="188" spans="11:46" s="18" customFormat="1" x14ac:dyDescent="0.15">
      <c r="K188" s="18" t="str">
        <f>IFERROR(VLOOKUP(登记表!C188,计分标准!A199:B219,2,FALSE),"")</f>
        <v/>
      </c>
      <c r="L188" s="24"/>
      <c r="M188" s="24"/>
      <c r="N188" s="24" t="str">
        <f>IFERROR(PRODUCT(J188,(VLOOKUP(登记表!C188,计分标准!A199:E219,4,FALSE))),"")</f>
        <v/>
      </c>
      <c r="O188" s="16"/>
      <c r="Y188" s="16"/>
      <c r="AG188" s="16"/>
      <c r="AL188" s="16"/>
      <c r="AQ188" s="16"/>
      <c r="AR188" s="16"/>
      <c r="AS188" s="16"/>
      <c r="AT188" s="16"/>
    </row>
    <row r="189" spans="11:46" s="18" customFormat="1" x14ac:dyDescent="0.15">
      <c r="K189" s="18" t="str">
        <f>IFERROR(VLOOKUP(登记表!C189,计分标准!A200:B220,2,FALSE),"")</f>
        <v/>
      </c>
      <c r="L189" s="24"/>
      <c r="M189" s="24"/>
      <c r="N189" s="24" t="str">
        <f>IFERROR(PRODUCT(J189,(VLOOKUP(登记表!C189,计分标准!A200:E220,4,FALSE))),"")</f>
        <v/>
      </c>
      <c r="O189" s="16"/>
      <c r="Y189" s="16"/>
      <c r="AG189" s="16"/>
      <c r="AL189" s="16"/>
      <c r="AQ189" s="16"/>
      <c r="AR189" s="16"/>
      <c r="AS189" s="16"/>
      <c r="AT189" s="16"/>
    </row>
    <row r="190" spans="11:46" s="18" customFormat="1" x14ac:dyDescent="0.15">
      <c r="K190" s="18" t="str">
        <f>IFERROR(VLOOKUP(登记表!C190,计分标准!A201:B221,2,FALSE),"")</f>
        <v/>
      </c>
      <c r="L190" s="24"/>
      <c r="M190" s="24"/>
      <c r="N190" s="24" t="str">
        <f>IFERROR(PRODUCT(J190,(VLOOKUP(登记表!C190,计分标准!A201:E221,4,FALSE))),"")</f>
        <v/>
      </c>
      <c r="O190" s="16"/>
      <c r="Y190" s="16"/>
      <c r="AG190" s="16"/>
      <c r="AL190" s="16"/>
      <c r="AQ190" s="16"/>
      <c r="AR190" s="16"/>
      <c r="AS190" s="16"/>
      <c r="AT190" s="16"/>
    </row>
    <row r="191" spans="11:46" s="18" customFormat="1" x14ac:dyDescent="0.15">
      <c r="K191" s="18" t="str">
        <f>IFERROR(VLOOKUP(登记表!C191,计分标准!A202:B222,2,FALSE),"")</f>
        <v/>
      </c>
      <c r="L191" s="24"/>
      <c r="M191" s="24"/>
      <c r="N191" s="24" t="str">
        <f>IFERROR(PRODUCT(J191,(VLOOKUP(登记表!C191,计分标准!A202:E222,4,FALSE))),"")</f>
        <v/>
      </c>
      <c r="O191" s="16"/>
      <c r="Y191" s="16"/>
      <c r="AG191" s="16"/>
      <c r="AL191" s="16"/>
      <c r="AQ191" s="16"/>
      <c r="AR191" s="16"/>
      <c r="AS191" s="16"/>
      <c r="AT191" s="16"/>
    </row>
    <row r="192" spans="11:46" s="18" customFormat="1" x14ac:dyDescent="0.15">
      <c r="K192" s="18" t="str">
        <f>IFERROR(VLOOKUP(登记表!C192,计分标准!A203:B223,2,FALSE),"")</f>
        <v/>
      </c>
      <c r="L192" s="24"/>
      <c r="M192" s="24"/>
      <c r="N192" s="24" t="str">
        <f>IFERROR(PRODUCT(J192,(VLOOKUP(登记表!C192,计分标准!A203:E223,4,FALSE))),"")</f>
        <v/>
      </c>
      <c r="O192" s="16"/>
      <c r="Y192" s="16"/>
      <c r="AG192" s="16"/>
      <c r="AL192" s="16"/>
      <c r="AQ192" s="16"/>
      <c r="AR192" s="16"/>
      <c r="AS192" s="16"/>
      <c r="AT192" s="16"/>
    </row>
    <row r="193" spans="11:46" s="18" customFormat="1" x14ac:dyDescent="0.15">
      <c r="K193" s="18" t="str">
        <f>IFERROR(VLOOKUP(登记表!C193,计分标准!A204:B224,2,FALSE),"")</f>
        <v/>
      </c>
      <c r="L193" s="24"/>
      <c r="M193" s="24"/>
      <c r="N193" s="24" t="str">
        <f>IFERROR(PRODUCT(J193,(VLOOKUP(登记表!C193,计分标准!A204:E224,4,FALSE))),"")</f>
        <v/>
      </c>
      <c r="O193" s="16"/>
      <c r="Y193" s="16"/>
      <c r="AG193" s="16"/>
      <c r="AL193" s="16"/>
      <c r="AQ193" s="16"/>
      <c r="AR193" s="16"/>
      <c r="AS193" s="16"/>
      <c r="AT193" s="16"/>
    </row>
    <row r="194" spans="11:46" s="18" customFormat="1" x14ac:dyDescent="0.15">
      <c r="K194" s="18" t="str">
        <f>IFERROR(VLOOKUP(登记表!C194,计分标准!A205:B225,2,FALSE),"")</f>
        <v/>
      </c>
      <c r="L194" s="24"/>
      <c r="M194" s="24"/>
      <c r="N194" s="24" t="str">
        <f>IFERROR(PRODUCT(J194,(VLOOKUP(登记表!C194,计分标准!A205:E225,4,FALSE))),"")</f>
        <v/>
      </c>
      <c r="O194" s="16"/>
      <c r="Y194" s="16"/>
      <c r="AG194" s="16"/>
      <c r="AL194" s="16"/>
      <c r="AQ194" s="16"/>
      <c r="AR194" s="16"/>
      <c r="AS194" s="16"/>
      <c r="AT194" s="16"/>
    </row>
    <row r="195" spans="11:46" s="18" customFormat="1" x14ac:dyDescent="0.15">
      <c r="K195" s="18" t="str">
        <f>IFERROR(VLOOKUP(登记表!C195,计分标准!A206:B226,2,FALSE),"")</f>
        <v/>
      </c>
      <c r="L195" s="24"/>
      <c r="M195" s="24"/>
      <c r="N195" s="24" t="str">
        <f>IFERROR(PRODUCT(J195,(VLOOKUP(登记表!C195,计分标准!A206:E226,4,FALSE))),"")</f>
        <v/>
      </c>
      <c r="O195" s="16"/>
      <c r="Y195" s="16"/>
      <c r="AG195" s="16"/>
      <c r="AL195" s="16"/>
      <c r="AQ195" s="16"/>
      <c r="AR195" s="16"/>
      <c r="AS195" s="16"/>
      <c r="AT195" s="16"/>
    </row>
    <row r="196" spans="11:46" s="18" customFormat="1" x14ac:dyDescent="0.15">
      <c r="K196" s="18" t="str">
        <f>IFERROR(VLOOKUP(登记表!C196,计分标准!A207:B227,2,FALSE),"")</f>
        <v/>
      </c>
      <c r="L196" s="24"/>
      <c r="M196" s="24"/>
      <c r="N196" s="24" t="str">
        <f>IFERROR(PRODUCT(J196,(VLOOKUP(登记表!C196,计分标准!A207:E227,4,FALSE))),"")</f>
        <v/>
      </c>
      <c r="O196" s="16"/>
      <c r="Y196" s="16"/>
      <c r="AG196" s="16"/>
      <c r="AL196" s="16"/>
      <c r="AQ196" s="16"/>
      <c r="AR196" s="16"/>
      <c r="AS196" s="16"/>
      <c r="AT196" s="16"/>
    </row>
    <row r="197" spans="11:46" s="18" customFormat="1" x14ac:dyDescent="0.15">
      <c r="K197" s="18" t="str">
        <f>IFERROR(VLOOKUP(登记表!C197,计分标准!A208:B228,2,FALSE),"")</f>
        <v/>
      </c>
      <c r="L197" s="24"/>
      <c r="M197" s="24"/>
      <c r="N197" s="24" t="str">
        <f>IFERROR(PRODUCT(J197,(VLOOKUP(登记表!C197,计分标准!A208:E228,4,FALSE))),"")</f>
        <v/>
      </c>
      <c r="O197" s="16"/>
      <c r="Y197" s="16"/>
      <c r="AG197" s="16"/>
      <c r="AL197" s="16"/>
      <c r="AQ197" s="16"/>
      <c r="AR197" s="16"/>
      <c r="AS197" s="16"/>
      <c r="AT197" s="16"/>
    </row>
    <row r="198" spans="11:46" s="18" customFormat="1" x14ac:dyDescent="0.15">
      <c r="K198" s="18" t="str">
        <f>IFERROR(VLOOKUP(登记表!C198,计分标准!A209:B229,2,FALSE),"")</f>
        <v/>
      </c>
      <c r="L198" s="24"/>
      <c r="M198" s="24"/>
      <c r="N198" s="24" t="str">
        <f>IFERROR(PRODUCT(J198,(VLOOKUP(登记表!C198,计分标准!A209:E229,4,FALSE))),"")</f>
        <v/>
      </c>
      <c r="O198" s="16"/>
      <c r="Y198" s="16"/>
      <c r="AG198" s="16"/>
      <c r="AL198" s="16"/>
      <c r="AQ198" s="16"/>
      <c r="AR198" s="16"/>
      <c r="AS198" s="16"/>
      <c r="AT198" s="16"/>
    </row>
    <row r="199" spans="11:46" s="18" customFormat="1" x14ac:dyDescent="0.15">
      <c r="K199" s="18" t="str">
        <f>IFERROR(VLOOKUP(登记表!C199,计分标准!A210:B230,2,FALSE),"")</f>
        <v/>
      </c>
      <c r="L199" s="24"/>
      <c r="M199" s="24"/>
      <c r="N199" s="24" t="str">
        <f>IFERROR(PRODUCT(J199,(VLOOKUP(登记表!C199,计分标准!A210:E230,4,FALSE))),"")</f>
        <v/>
      </c>
      <c r="O199" s="16"/>
      <c r="Y199" s="16"/>
      <c r="AG199" s="16"/>
      <c r="AL199" s="16"/>
      <c r="AQ199" s="16"/>
      <c r="AR199" s="16"/>
      <c r="AS199" s="16"/>
      <c r="AT199" s="16"/>
    </row>
    <row r="200" spans="11:46" x14ac:dyDescent="0.15">
      <c r="K200" s="17" t="str">
        <f>IFERROR(VLOOKUP(登记表!C200,计分标准!A211:B231,2,FALSE),"")</f>
        <v/>
      </c>
      <c r="N200" s="25" t="str">
        <f>IFERROR(PRODUCT(J200,(VLOOKUP(登记表!C200,计分标准!A211:E231,4,FALSE))),"")</f>
        <v/>
      </c>
    </row>
    <row r="201" spans="11:46" x14ac:dyDescent="0.15">
      <c r="K201" s="17" t="str">
        <f>IFERROR(VLOOKUP(登记表!C201,计分标准!A212:B232,2,FALSE),"")</f>
        <v/>
      </c>
      <c r="N201" s="25" t="str">
        <f>IFERROR(PRODUCT(J201,(VLOOKUP(登记表!C201,计分标准!A212:E232,4,FALSE))),"")</f>
        <v/>
      </c>
    </row>
    <row r="202" spans="11:46" x14ac:dyDescent="0.15">
      <c r="K202" s="17" t="str">
        <f>IFERROR(VLOOKUP(登记表!C202,计分标准!A213:B233,2,FALSE),"")</f>
        <v/>
      </c>
      <c r="N202" s="25" t="str">
        <f>IFERROR(PRODUCT(J202,(VLOOKUP(登记表!C202,计分标准!A213:E233,4,FALSE))),"")</f>
        <v/>
      </c>
    </row>
    <row r="203" spans="11:46" x14ac:dyDescent="0.15">
      <c r="K203" s="17" t="str">
        <f>IFERROR(VLOOKUP(登记表!C203,计分标准!A214:B234,2,FALSE),"")</f>
        <v/>
      </c>
      <c r="N203" s="25" t="str">
        <f>IFERROR(PRODUCT(J203,(VLOOKUP(登记表!C203,计分标准!A214:E234,4,FALSE))),"")</f>
        <v/>
      </c>
    </row>
    <row r="204" spans="11:46" x14ac:dyDescent="0.15">
      <c r="K204" s="17" t="str">
        <f>IFERROR(VLOOKUP(登记表!C204,计分标准!A215:B235,2,FALSE),"")</f>
        <v/>
      </c>
      <c r="N204" s="25" t="str">
        <f>IFERROR(PRODUCT(J204,(VLOOKUP(登记表!C204,计分标准!A215:E235,4,FALSE))),"")</f>
        <v/>
      </c>
    </row>
    <row r="205" spans="11:46" x14ac:dyDescent="0.15">
      <c r="K205" s="17" t="str">
        <f>IFERROR(VLOOKUP(登记表!C205,计分标准!A216:B236,2,FALSE),"")</f>
        <v/>
      </c>
      <c r="N205" s="25" t="str">
        <f>IFERROR(PRODUCT(J205,(VLOOKUP(登记表!C205,计分标准!A216:E236,4,FALSE))),"")</f>
        <v/>
      </c>
    </row>
    <row r="206" spans="11:46" x14ac:dyDescent="0.15">
      <c r="K206" s="17" t="str">
        <f>IFERROR(VLOOKUP(登记表!C206,计分标准!A217:B237,2,FALSE),"")</f>
        <v/>
      </c>
      <c r="N206" s="25" t="str">
        <f>IFERROR(PRODUCT(J206,(VLOOKUP(登记表!C206,计分标准!A217:E237,4,FALSE))),"")</f>
        <v/>
      </c>
    </row>
    <row r="207" spans="11:46" x14ac:dyDescent="0.15">
      <c r="K207" s="17" t="str">
        <f>IFERROR(VLOOKUP(登记表!C207,计分标准!A218:B238,2,FALSE),"")</f>
        <v/>
      </c>
      <c r="N207" s="25" t="str">
        <f>IFERROR(PRODUCT(J207,(VLOOKUP(登记表!C207,计分标准!A218:E238,4,FALSE))),"")</f>
        <v/>
      </c>
    </row>
    <row r="208" spans="11:46" x14ac:dyDescent="0.15">
      <c r="K208" s="17" t="str">
        <f>IFERROR(VLOOKUP(登记表!C208,计分标准!A219:B239,2,FALSE),"")</f>
        <v/>
      </c>
      <c r="N208" s="25" t="str">
        <f>IFERROR(PRODUCT(J208,(VLOOKUP(登记表!C208,计分标准!A219:E239,4,FALSE))),"")</f>
        <v/>
      </c>
    </row>
    <row r="209" spans="11:14" x14ac:dyDescent="0.15">
      <c r="K209" s="17" t="str">
        <f>IFERROR(VLOOKUP(登记表!C209,计分标准!A220:B240,2,FALSE),"")</f>
        <v/>
      </c>
      <c r="N209" s="25" t="str">
        <f>IFERROR(PRODUCT(J209,(VLOOKUP(登记表!C209,计分标准!A220:E240,4,FALSE))),"")</f>
        <v/>
      </c>
    </row>
    <row r="210" spans="11:14" x14ac:dyDescent="0.15">
      <c r="K210" s="17" t="str">
        <f>IFERROR(VLOOKUP(登记表!C210,计分标准!A221:B241,2,FALSE),"")</f>
        <v/>
      </c>
      <c r="N210" s="25" t="str">
        <f>IFERROR(PRODUCT(J210,(VLOOKUP(登记表!C210,计分标准!A221:E241,4,FALSE))),"")</f>
        <v/>
      </c>
    </row>
    <row r="211" spans="11:14" x14ac:dyDescent="0.15">
      <c r="K211" s="17" t="str">
        <f>IFERROR(VLOOKUP(登记表!C211,计分标准!A222:B242,2,FALSE),"")</f>
        <v/>
      </c>
      <c r="N211" s="25" t="str">
        <f>IFERROR(PRODUCT(J211,(VLOOKUP(登记表!C211,计分标准!A222:E242,4,FALSE))),"")</f>
        <v/>
      </c>
    </row>
    <row r="212" spans="11:14" x14ac:dyDescent="0.15">
      <c r="K212" s="17" t="str">
        <f>IFERROR(VLOOKUP(登记表!C212,计分标准!A223:B243,2,FALSE),"")</f>
        <v/>
      </c>
      <c r="N212" s="25" t="str">
        <f>IFERROR(PRODUCT(J212,(VLOOKUP(登记表!C212,计分标准!A223:E243,4,FALSE))),"")</f>
        <v/>
      </c>
    </row>
    <row r="213" spans="11:14" x14ac:dyDescent="0.15">
      <c r="K213" s="17" t="str">
        <f>IFERROR(VLOOKUP(登记表!C213,计分标准!A224:B244,2,FALSE),"")</f>
        <v/>
      </c>
      <c r="N213" s="25" t="str">
        <f>IFERROR(PRODUCT(J213,(VLOOKUP(登记表!C213,计分标准!A224:E244,4,FALSE))),"")</f>
        <v/>
      </c>
    </row>
    <row r="214" spans="11:14" x14ac:dyDescent="0.15">
      <c r="K214" s="17" t="str">
        <f>IFERROR(VLOOKUP(登记表!C214,计分标准!A225:B245,2,FALSE),"")</f>
        <v/>
      </c>
      <c r="N214" s="25" t="str">
        <f>IFERROR(PRODUCT(J214,(VLOOKUP(登记表!C214,计分标准!A225:E245,4,FALSE))),"")</f>
        <v/>
      </c>
    </row>
    <row r="215" spans="11:14" x14ac:dyDescent="0.15">
      <c r="K215" s="17" t="str">
        <f>IFERROR(VLOOKUP(登记表!C215,计分标准!A226:B246,2,FALSE),"")</f>
        <v/>
      </c>
      <c r="N215" s="25" t="str">
        <f>IFERROR(PRODUCT(J215,(VLOOKUP(登记表!C215,计分标准!A226:E246,4,FALSE))),"")</f>
        <v/>
      </c>
    </row>
    <row r="216" spans="11:14" x14ac:dyDescent="0.15">
      <c r="K216" s="17" t="str">
        <f>IFERROR(VLOOKUP(登记表!C216,计分标准!A227:B247,2,FALSE),"")</f>
        <v/>
      </c>
      <c r="N216" s="25" t="str">
        <f>IFERROR(PRODUCT(J216,(VLOOKUP(登记表!C216,计分标准!A227:E247,4,FALSE))),"")</f>
        <v/>
      </c>
    </row>
    <row r="217" spans="11:14" x14ac:dyDescent="0.15">
      <c r="K217" s="17" t="str">
        <f>IFERROR(VLOOKUP(登记表!C217,计分标准!A228:B248,2,FALSE),"")</f>
        <v/>
      </c>
      <c r="N217" s="25" t="str">
        <f>IFERROR(PRODUCT(J217,(VLOOKUP(登记表!C217,计分标准!A228:E248,4,FALSE))),"")</f>
        <v/>
      </c>
    </row>
    <row r="218" spans="11:14" x14ac:dyDescent="0.15">
      <c r="K218" s="17" t="str">
        <f>IFERROR(VLOOKUP(登记表!C218,计分标准!A229:B249,2,FALSE),"")</f>
        <v/>
      </c>
      <c r="N218" s="25" t="str">
        <f>IFERROR(PRODUCT(J218,(VLOOKUP(登记表!C218,计分标准!A229:E249,4,FALSE))),"")</f>
        <v/>
      </c>
    </row>
    <row r="219" spans="11:14" x14ac:dyDescent="0.15">
      <c r="K219" s="17" t="str">
        <f>IFERROR(VLOOKUP(登记表!C219,计分标准!A230:B250,2,FALSE),"")</f>
        <v/>
      </c>
      <c r="N219" s="25" t="str">
        <f>IFERROR(PRODUCT(J219,(VLOOKUP(登记表!C219,计分标准!A230:E250,4,FALSE))),"")</f>
        <v/>
      </c>
    </row>
    <row r="220" spans="11:14" x14ac:dyDescent="0.15">
      <c r="K220" s="17" t="str">
        <f>IFERROR(VLOOKUP(登记表!C220,计分标准!A231:B251,2,FALSE),"")</f>
        <v/>
      </c>
      <c r="N220" s="25" t="str">
        <f>IFERROR(PRODUCT(J220,(VLOOKUP(登记表!C220,计分标准!A231:E251,4,FALSE))),"")</f>
        <v/>
      </c>
    </row>
    <row r="221" spans="11:14" x14ac:dyDescent="0.15">
      <c r="K221" s="17" t="str">
        <f>IFERROR(VLOOKUP(登记表!C221,计分标准!A232:B252,2,FALSE),"")</f>
        <v/>
      </c>
      <c r="N221" s="25" t="str">
        <f>IFERROR(PRODUCT(J221,(VLOOKUP(登记表!C221,计分标准!A232:E252,4,FALSE))),"")</f>
        <v/>
      </c>
    </row>
    <row r="222" spans="11:14" x14ac:dyDescent="0.15">
      <c r="K222" s="17" t="str">
        <f>IFERROR(VLOOKUP(登记表!C222,计分标准!A233:B253,2,FALSE),"")</f>
        <v/>
      </c>
      <c r="N222" s="25" t="str">
        <f>IFERROR(PRODUCT(J222,(VLOOKUP(登记表!C222,计分标准!A233:E253,4,FALSE))),"")</f>
        <v/>
      </c>
    </row>
    <row r="223" spans="11:14" x14ac:dyDescent="0.15">
      <c r="K223" s="17" t="str">
        <f>IFERROR(VLOOKUP(登记表!C223,计分标准!A234:B254,2,FALSE),"")</f>
        <v/>
      </c>
      <c r="N223" s="25" t="str">
        <f>IFERROR(PRODUCT(J223,(VLOOKUP(登记表!C223,计分标准!A234:E254,4,FALSE))),"")</f>
        <v/>
      </c>
    </row>
    <row r="224" spans="11:14" x14ac:dyDescent="0.15">
      <c r="K224" s="17" t="str">
        <f>IFERROR(VLOOKUP(登记表!C224,计分标准!A235:B255,2,FALSE),"")</f>
        <v/>
      </c>
      <c r="N224" s="25" t="str">
        <f>IFERROR(PRODUCT(J224,(VLOOKUP(登记表!C224,计分标准!A235:E255,4,FALSE))),"")</f>
        <v/>
      </c>
    </row>
    <row r="225" spans="11:14" x14ac:dyDescent="0.15">
      <c r="K225" s="17" t="str">
        <f>IFERROR(VLOOKUP(登记表!C225,计分标准!A236:B256,2,FALSE),"")</f>
        <v/>
      </c>
      <c r="N225" s="25" t="str">
        <f>IFERROR(PRODUCT(J225,(VLOOKUP(登记表!C225,计分标准!A236:E256,4,FALSE))),"")</f>
        <v/>
      </c>
    </row>
    <row r="226" spans="11:14" x14ac:dyDescent="0.15">
      <c r="K226" s="17" t="str">
        <f>IFERROR(VLOOKUP(登记表!C226,计分标准!A237:B257,2,FALSE),"")</f>
        <v/>
      </c>
      <c r="N226" s="25" t="str">
        <f>IFERROR(PRODUCT(J226,(VLOOKUP(登记表!C226,计分标准!A237:E257,4,FALSE))),"")</f>
        <v/>
      </c>
    </row>
    <row r="227" spans="11:14" x14ac:dyDescent="0.15">
      <c r="K227" s="17" t="str">
        <f>IFERROR(VLOOKUP(登记表!C227,计分标准!A238:B258,2,FALSE),"")</f>
        <v/>
      </c>
      <c r="N227" s="25" t="str">
        <f>IFERROR(PRODUCT(J227,(VLOOKUP(登记表!C227,计分标准!A238:E258,4,FALSE))),"")</f>
        <v/>
      </c>
    </row>
    <row r="228" spans="11:14" x14ac:dyDescent="0.15">
      <c r="K228" s="17" t="str">
        <f>IFERROR(VLOOKUP(登记表!C228,计分标准!A239:B259,2,FALSE),"")</f>
        <v/>
      </c>
      <c r="N228" s="25" t="str">
        <f>IFERROR(PRODUCT(J228,(VLOOKUP(登记表!C228,计分标准!A239:E259,4,FALSE))),"")</f>
        <v/>
      </c>
    </row>
    <row r="229" spans="11:14" x14ac:dyDescent="0.15">
      <c r="K229" s="17" t="str">
        <f>IFERROR(VLOOKUP(登记表!C229,计分标准!A240:B260,2,FALSE),"")</f>
        <v/>
      </c>
      <c r="N229" s="25" t="str">
        <f>IFERROR(PRODUCT(J229,(VLOOKUP(登记表!C229,计分标准!A240:E260,4,FALSE))),"")</f>
        <v/>
      </c>
    </row>
    <row r="230" spans="11:14" x14ac:dyDescent="0.15">
      <c r="K230" s="17" t="str">
        <f>IFERROR(VLOOKUP(登记表!C230,计分标准!A241:B261,2,FALSE),"")</f>
        <v/>
      </c>
      <c r="N230" s="25" t="str">
        <f>IFERROR(PRODUCT(J230,(VLOOKUP(登记表!C230,计分标准!A241:E261,4,FALSE))),"")</f>
        <v/>
      </c>
    </row>
    <row r="231" spans="11:14" x14ac:dyDescent="0.15">
      <c r="K231" s="17" t="str">
        <f>IFERROR(VLOOKUP(登记表!C231,计分标准!A242:B262,2,FALSE),"")</f>
        <v/>
      </c>
      <c r="N231" s="25" t="str">
        <f>IFERROR(PRODUCT(J231,(VLOOKUP(登记表!C231,计分标准!A242:E262,4,FALSE))),"")</f>
        <v/>
      </c>
    </row>
    <row r="232" spans="11:14" x14ac:dyDescent="0.15">
      <c r="K232" s="17" t="str">
        <f>IFERROR(VLOOKUP(登记表!C232,计分标准!A243:B263,2,FALSE),"")</f>
        <v/>
      </c>
      <c r="N232" s="25" t="str">
        <f>IFERROR(PRODUCT(J232,(VLOOKUP(登记表!C232,计分标准!A243:E263,4,FALSE))),"")</f>
        <v/>
      </c>
    </row>
    <row r="233" spans="11:14" x14ac:dyDescent="0.15">
      <c r="K233" s="17" t="str">
        <f>IFERROR(VLOOKUP(登记表!C233,计分标准!A244:B264,2,FALSE),"")</f>
        <v/>
      </c>
      <c r="N233" s="25" t="str">
        <f>IFERROR(PRODUCT(J233,(VLOOKUP(登记表!C233,计分标准!A244:E264,4,FALSE))),"")</f>
        <v/>
      </c>
    </row>
    <row r="234" spans="11:14" x14ac:dyDescent="0.15">
      <c r="K234" s="17" t="str">
        <f>IFERROR(VLOOKUP(登记表!C234,计分标准!A245:B265,2,FALSE),"")</f>
        <v/>
      </c>
      <c r="N234" s="25" t="str">
        <f>IFERROR(PRODUCT(J234,(VLOOKUP(登记表!C234,计分标准!A245:E265,4,FALSE))),"")</f>
        <v/>
      </c>
    </row>
    <row r="235" spans="11:14" x14ac:dyDescent="0.15">
      <c r="K235" s="17" t="str">
        <f>IFERROR(VLOOKUP(登记表!C235,计分标准!A246:B266,2,FALSE),"")</f>
        <v/>
      </c>
      <c r="N235" s="25" t="str">
        <f>IFERROR(PRODUCT(J235,(VLOOKUP(登记表!C235,计分标准!A246:E266,4,FALSE))),"")</f>
        <v/>
      </c>
    </row>
    <row r="236" spans="11:14" x14ac:dyDescent="0.15">
      <c r="K236" s="17" t="str">
        <f>IFERROR(VLOOKUP(登记表!C236,计分标准!A247:B267,2,FALSE),"")</f>
        <v/>
      </c>
      <c r="N236" s="25" t="str">
        <f>IFERROR(PRODUCT(J236,(VLOOKUP(登记表!C236,计分标准!A247:E267,4,FALSE))),"")</f>
        <v/>
      </c>
    </row>
    <row r="237" spans="11:14" x14ac:dyDescent="0.15">
      <c r="K237" s="17" t="str">
        <f>IFERROR(VLOOKUP(登记表!C237,计分标准!A248:B268,2,FALSE),"")</f>
        <v/>
      </c>
      <c r="N237" s="25" t="str">
        <f>IFERROR(PRODUCT(J237,(VLOOKUP(登记表!C237,计分标准!A248:E268,4,FALSE))),"")</f>
        <v/>
      </c>
    </row>
    <row r="238" spans="11:14" x14ac:dyDescent="0.15">
      <c r="K238" s="17" t="str">
        <f>IFERROR(VLOOKUP(登记表!C238,计分标准!A249:B269,2,FALSE),"")</f>
        <v/>
      </c>
      <c r="N238" s="25" t="str">
        <f>IFERROR(PRODUCT(J238,(VLOOKUP(登记表!C238,计分标准!A249:E269,4,FALSE))),"")</f>
        <v/>
      </c>
    </row>
    <row r="239" spans="11:14" x14ac:dyDescent="0.15">
      <c r="K239" s="17" t="str">
        <f>IFERROR(VLOOKUP(登记表!C239,计分标准!A250:B270,2,FALSE),"")</f>
        <v/>
      </c>
      <c r="N239" s="25" t="str">
        <f>IFERROR(PRODUCT(J239,(VLOOKUP(登记表!C239,计分标准!A250:E270,4,FALSE))),"")</f>
        <v/>
      </c>
    </row>
    <row r="240" spans="11:14" x14ac:dyDescent="0.15">
      <c r="K240" s="17" t="str">
        <f>IFERROR(VLOOKUP(登记表!C240,计分标准!A251:B271,2,FALSE),"")</f>
        <v/>
      </c>
      <c r="N240" s="25" t="str">
        <f>IFERROR(PRODUCT(J240,(VLOOKUP(登记表!C240,计分标准!A251:E271,4,FALSE))),"")</f>
        <v/>
      </c>
    </row>
    <row r="241" spans="11:14" x14ac:dyDescent="0.15">
      <c r="K241" s="17" t="str">
        <f>IFERROR(VLOOKUP(登记表!C241,计分标准!A252:B272,2,FALSE),"")</f>
        <v/>
      </c>
      <c r="N241" s="25" t="str">
        <f>IFERROR(PRODUCT(J241,(VLOOKUP(登记表!C241,计分标准!A252:E272,4,FALSE))),"")</f>
        <v/>
      </c>
    </row>
    <row r="242" spans="11:14" x14ac:dyDescent="0.15">
      <c r="K242" s="17" t="str">
        <f>IFERROR(VLOOKUP(登记表!C242,计分标准!A253:B273,2,FALSE),"")</f>
        <v/>
      </c>
      <c r="N242" s="25" t="str">
        <f>IFERROR(PRODUCT(J242,(VLOOKUP(登记表!C242,计分标准!A253:E273,4,FALSE))),"")</f>
        <v/>
      </c>
    </row>
    <row r="243" spans="11:14" x14ac:dyDescent="0.15">
      <c r="K243" s="17" t="str">
        <f>IFERROR(VLOOKUP(登记表!C243,计分标准!A254:B274,2,FALSE),"")</f>
        <v/>
      </c>
      <c r="N243" s="25" t="str">
        <f>IFERROR(PRODUCT(J243,(VLOOKUP(登记表!C243,计分标准!A254:E274,4,FALSE))),"")</f>
        <v/>
      </c>
    </row>
    <row r="244" spans="11:14" x14ac:dyDescent="0.15">
      <c r="K244" s="17" t="str">
        <f>IFERROR(VLOOKUP(登记表!C244,计分标准!A255:B275,2,FALSE),"")</f>
        <v/>
      </c>
      <c r="N244" s="25" t="str">
        <f>IFERROR(PRODUCT(J244,(VLOOKUP(登记表!C244,计分标准!A255:E275,4,FALSE))),"")</f>
        <v/>
      </c>
    </row>
    <row r="245" spans="11:14" x14ac:dyDescent="0.15">
      <c r="K245" s="17" t="str">
        <f>IFERROR(VLOOKUP(登记表!C245,计分标准!A256:B276,2,FALSE),"")</f>
        <v/>
      </c>
      <c r="N245" s="25" t="str">
        <f>IFERROR(PRODUCT(J245,(VLOOKUP(登记表!C245,计分标准!A256:E276,4,FALSE))),"")</f>
        <v/>
      </c>
    </row>
    <row r="246" spans="11:14" x14ac:dyDescent="0.15">
      <c r="K246" s="17" t="str">
        <f>IFERROR(VLOOKUP(登记表!C246,计分标准!A257:B277,2,FALSE),"")</f>
        <v/>
      </c>
      <c r="N246" s="25" t="str">
        <f>IFERROR(PRODUCT(J246,(VLOOKUP(登记表!C246,计分标准!A257:E277,4,FALSE))),"")</f>
        <v/>
      </c>
    </row>
    <row r="247" spans="11:14" x14ac:dyDescent="0.15">
      <c r="K247" s="17" t="str">
        <f>IFERROR(VLOOKUP(登记表!C247,计分标准!A258:B278,2,FALSE),"")</f>
        <v/>
      </c>
      <c r="N247" s="25" t="str">
        <f>IFERROR(PRODUCT(J247,(VLOOKUP(登记表!C247,计分标准!A258:E278,4,FALSE))),"")</f>
        <v/>
      </c>
    </row>
    <row r="248" spans="11:14" x14ac:dyDescent="0.15">
      <c r="K248" s="17" t="str">
        <f>IFERROR(VLOOKUP(登记表!C248,计分标准!A259:B279,2,FALSE),"")</f>
        <v/>
      </c>
      <c r="N248" s="25" t="str">
        <f>IFERROR(PRODUCT(J248,(VLOOKUP(登记表!C248,计分标准!A259:E279,4,FALSE))),"")</f>
        <v/>
      </c>
    </row>
    <row r="249" spans="11:14" x14ac:dyDescent="0.15">
      <c r="K249" s="17" t="str">
        <f>IFERROR(VLOOKUP(登记表!C249,计分标准!A260:B280,2,FALSE),"")</f>
        <v/>
      </c>
      <c r="N249" s="25" t="str">
        <f>IFERROR(PRODUCT(J249,(VLOOKUP(登记表!C249,计分标准!A260:E280,4,FALSE))),"")</f>
        <v/>
      </c>
    </row>
    <row r="250" spans="11:14" x14ac:dyDescent="0.15">
      <c r="K250" s="17" t="str">
        <f>IFERROR(VLOOKUP(登记表!C250,计分标准!A261:B281,2,FALSE),"")</f>
        <v/>
      </c>
      <c r="N250" s="25" t="str">
        <f>IFERROR(PRODUCT(J250,(VLOOKUP(登记表!C250,计分标准!A261:E281,4,FALSE))),"")</f>
        <v/>
      </c>
    </row>
    <row r="251" spans="11:14" x14ac:dyDescent="0.15">
      <c r="K251" s="17" t="str">
        <f>IFERROR(VLOOKUP(登记表!C251,计分标准!A262:B282,2,FALSE),"")</f>
        <v/>
      </c>
      <c r="N251" s="25" t="str">
        <f>IFERROR(PRODUCT(J251,(VLOOKUP(登记表!C251,计分标准!A262:E282,4,FALSE))),"")</f>
        <v/>
      </c>
    </row>
    <row r="252" spans="11:14" x14ac:dyDescent="0.15">
      <c r="K252" s="17" t="str">
        <f>IFERROR(VLOOKUP(登记表!C252,计分标准!A263:B283,2,FALSE),"")</f>
        <v/>
      </c>
      <c r="N252" s="25" t="str">
        <f>IFERROR(PRODUCT(J252,(VLOOKUP(登记表!C252,计分标准!A263:E283,4,FALSE))),"")</f>
        <v/>
      </c>
    </row>
    <row r="253" spans="11:14" x14ac:dyDescent="0.15">
      <c r="K253" s="17" t="str">
        <f>IFERROR(VLOOKUP(登记表!C253,计分标准!A264:B284,2,FALSE),"")</f>
        <v/>
      </c>
      <c r="N253" s="25" t="str">
        <f>IFERROR(PRODUCT(J253,(VLOOKUP(登记表!C253,计分标准!A264:E284,4,FALSE))),"")</f>
        <v/>
      </c>
    </row>
    <row r="254" spans="11:14" x14ac:dyDescent="0.15">
      <c r="K254" s="17" t="str">
        <f>IFERROR(VLOOKUP(登记表!C254,计分标准!A265:B285,2,FALSE),"")</f>
        <v/>
      </c>
      <c r="N254" s="25" t="str">
        <f>IFERROR(PRODUCT(J254,(VLOOKUP(登记表!C254,计分标准!A265:E285,4,FALSE))),"")</f>
        <v/>
      </c>
    </row>
    <row r="255" spans="11:14" x14ac:dyDescent="0.15">
      <c r="K255" s="17" t="str">
        <f>IFERROR(VLOOKUP(登记表!C255,计分标准!A266:B286,2,FALSE),"")</f>
        <v/>
      </c>
      <c r="N255" s="25" t="str">
        <f>IFERROR(PRODUCT(J255,(VLOOKUP(登记表!C255,计分标准!A266:E286,4,FALSE))),"")</f>
        <v/>
      </c>
    </row>
    <row r="256" spans="11:14" x14ac:dyDescent="0.15">
      <c r="K256" s="17" t="str">
        <f>IFERROR(VLOOKUP(登记表!C256,计分标准!A267:B287,2,FALSE),"")</f>
        <v/>
      </c>
      <c r="N256" s="25" t="str">
        <f>IFERROR(PRODUCT(J256,(VLOOKUP(登记表!C256,计分标准!A267:E287,4,FALSE))),"")</f>
        <v/>
      </c>
    </row>
    <row r="257" spans="11:14" x14ac:dyDescent="0.15">
      <c r="K257" s="17" t="str">
        <f>IFERROR(VLOOKUP(登记表!C257,计分标准!A268:B288,2,FALSE),"")</f>
        <v/>
      </c>
      <c r="N257" s="25" t="str">
        <f>IFERROR(PRODUCT(J257,(VLOOKUP(登记表!C257,计分标准!A268:E288,4,FALSE))),"")</f>
        <v/>
      </c>
    </row>
    <row r="258" spans="11:14" x14ac:dyDescent="0.15">
      <c r="K258" s="17" t="str">
        <f>IFERROR(VLOOKUP(登记表!C258,计分标准!A269:B289,2,FALSE),"")</f>
        <v/>
      </c>
      <c r="N258" s="25" t="str">
        <f>IFERROR(PRODUCT(J258,(VLOOKUP(登记表!C258,计分标准!A269:E289,4,FALSE))),"")</f>
        <v/>
      </c>
    </row>
    <row r="259" spans="11:14" x14ac:dyDescent="0.15">
      <c r="K259" s="17" t="str">
        <f>IFERROR(VLOOKUP(登记表!C259,计分标准!A270:B290,2,FALSE),"")</f>
        <v/>
      </c>
      <c r="N259" s="25" t="str">
        <f>IFERROR(PRODUCT(J259,(VLOOKUP(登记表!C259,计分标准!A270:E290,4,FALSE))),"")</f>
        <v/>
      </c>
    </row>
    <row r="260" spans="11:14" x14ac:dyDescent="0.15">
      <c r="K260" s="17" t="str">
        <f>IFERROR(VLOOKUP(登记表!C260,计分标准!A271:B291,2,FALSE),"")</f>
        <v/>
      </c>
      <c r="N260" s="25" t="str">
        <f>IFERROR(PRODUCT(J260,(VLOOKUP(登记表!C260,计分标准!A271:E291,4,FALSE))),"")</f>
        <v/>
      </c>
    </row>
    <row r="261" spans="11:14" x14ac:dyDescent="0.15">
      <c r="K261" s="17" t="str">
        <f>IFERROR(VLOOKUP(登记表!C261,计分标准!A272:B292,2,FALSE),"")</f>
        <v/>
      </c>
      <c r="N261" s="25" t="str">
        <f>IFERROR(PRODUCT(J261,(VLOOKUP(登记表!C261,计分标准!A272:E292,4,FALSE))),"")</f>
        <v/>
      </c>
    </row>
    <row r="262" spans="11:14" x14ac:dyDescent="0.15">
      <c r="K262" s="17" t="str">
        <f>IFERROR(VLOOKUP(登记表!C262,计分标准!A273:B293,2,FALSE),"")</f>
        <v/>
      </c>
      <c r="N262" s="25" t="str">
        <f>IFERROR(PRODUCT(J262,(VLOOKUP(登记表!C262,计分标准!A273:E293,4,FALSE))),"")</f>
        <v/>
      </c>
    </row>
    <row r="263" spans="11:14" x14ac:dyDescent="0.15">
      <c r="K263" s="17" t="str">
        <f>IFERROR(VLOOKUP(登记表!C263,计分标准!A274:B294,2,FALSE),"")</f>
        <v/>
      </c>
      <c r="N263" s="25" t="str">
        <f>IFERROR(PRODUCT(J263,(VLOOKUP(登记表!C263,计分标准!A274:E294,4,FALSE))),"")</f>
        <v/>
      </c>
    </row>
    <row r="264" spans="11:14" x14ac:dyDescent="0.15">
      <c r="K264" s="17" t="str">
        <f>IFERROR(VLOOKUP(登记表!C264,计分标准!A275:B295,2,FALSE),"")</f>
        <v/>
      </c>
      <c r="N264" s="25" t="str">
        <f>IFERROR(PRODUCT(J264,(VLOOKUP(登记表!C264,计分标准!A275:E295,4,FALSE))),"")</f>
        <v/>
      </c>
    </row>
    <row r="265" spans="11:14" x14ac:dyDescent="0.15">
      <c r="K265" s="17" t="str">
        <f>IFERROR(VLOOKUP(登记表!C265,计分标准!A276:B296,2,FALSE),"")</f>
        <v/>
      </c>
      <c r="N265" s="25" t="str">
        <f>IFERROR(PRODUCT(J265,(VLOOKUP(登记表!C265,计分标准!A276:E296,4,FALSE))),"")</f>
        <v/>
      </c>
    </row>
    <row r="266" spans="11:14" x14ac:dyDescent="0.15">
      <c r="K266" s="17" t="str">
        <f>IFERROR(VLOOKUP(登记表!C266,计分标准!A277:B297,2,FALSE),"")</f>
        <v/>
      </c>
      <c r="N266" s="25" t="str">
        <f>IFERROR(PRODUCT(J266,(VLOOKUP(登记表!C266,计分标准!A277:E297,4,FALSE))),"")</f>
        <v/>
      </c>
    </row>
    <row r="267" spans="11:14" x14ac:dyDescent="0.15">
      <c r="K267" s="17" t="str">
        <f>IFERROR(VLOOKUP(登记表!C267,计分标准!A278:B298,2,FALSE),"")</f>
        <v/>
      </c>
      <c r="N267" s="25" t="str">
        <f>IFERROR(PRODUCT(J267,(VLOOKUP(登记表!C267,计分标准!A278:E298,4,FALSE))),"")</f>
        <v/>
      </c>
    </row>
    <row r="268" spans="11:14" x14ac:dyDescent="0.15">
      <c r="K268" s="17" t="str">
        <f>IFERROR(VLOOKUP(登记表!C268,计分标准!A279:B299,2,FALSE),"")</f>
        <v/>
      </c>
      <c r="N268" s="25" t="str">
        <f>IFERROR(PRODUCT(J268,(VLOOKUP(登记表!C268,计分标准!A279:E299,4,FALSE))),"")</f>
        <v/>
      </c>
    </row>
    <row r="269" spans="11:14" x14ac:dyDescent="0.15">
      <c r="K269" s="17" t="str">
        <f>IFERROR(VLOOKUP(登记表!C269,计分标准!A280:B300,2,FALSE),"")</f>
        <v/>
      </c>
      <c r="N269" s="25" t="str">
        <f>IFERROR(PRODUCT(J269,(VLOOKUP(登记表!C269,计分标准!A280:E300,4,FALSE))),"")</f>
        <v/>
      </c>
    </row>
    <row r="270" spans="11:14" x14ac:dyDescent="0.15">
      <c r="K270" s="17" t="str">
        <f>IFERROR(VLOOKUP(登记表!C270,计分标准!A281:B301,2,FALSE),"")</f>
        <v/>
      </c>
      <c r="N270" s="25" t="str">
        <f>IFERROR(PRODUCT(J270,(VLOOKUP(登记表!C270,计分标准!A281:E301,4,FALSE))),"")</f>
        <v/>
      </c>
    </row>
    <row r="271" spans="11:14" x14ac:dyDescent="0.15">
      <c r="K271" s="17" t="str">
        <f>IFERROR(VLOOKUP(登记表!C271,计分标准!A282:B302,2,FALSE),"")</f>
        <v/>
      </c>
      <c r="N271" s="25" t="str">
        <f>IFERROR(PRODUCT(J271,(VLOOKUP(登记表!C271,计分标准!A282:E302,4,FALSE))),"")</f>
        <v/>
      </c>
    </row>
    <row r="272" spans="11:14" x14ac:dyDescent="0.15">
      <c r="K272" s="17" t="str">
        <f>IFERROR(VLOOKUP(登记表!C272,计分标准!A283:B303,2,FALSE),"")</f>
        <v/>
      </c>
      <c r="N272" s="25" t="str">
        <f>IFERROR(PRODUCT(J272,(VLOOKUP(登记表!C272,计分标准!A283:E303,4,FALSE))),"")</f>
        <v/>
      </c>
    </row>
    <row r="273" spans="11:14" x14ac:dyDescent="0.15">
      <c r="K273" s="17" t="str">
        <f>IFERROR(VLOOKUP(登记表!C273,计分标准!A284:B304,2,FALSE),"")</f>
        <v/>
      </c>
      <c r="N273" s="25" t="str">
        <f>IFERROR(PRODUCT(J273,(VLOOKUP(登记表!C273,计分标准!A284:E304,4,FALSE))),"")</f>
        <v/>
      </c>
    </row>
    <row r="274" spans="11:14" x14ac:dyDescent="0.15">
      <c r="K274" s="17" t="str">
        <f>IFERROR(VLOOKUP(登记表!C274,计分标准!A285:B305,2,FALSE),"")</f>
        <v/>
      </c>
      <c r="N274" s="25" t="str">
        <f>IFERROR(PRODUCT(J274,(VLOOKUP(登记表!C274,计分标准!A285:E305,4,FALSE))),"")</f>
        <v/>
      </c>
    </row>
    <row r="275" spans="11:14" x14ac:dyDescent="0.15">
      <c r="K275" s="17" t="str">
        <f>IFERROR(VLOOKUP(登记表!C275,计分标准!A286:B306,2,FALSE),"")</f>
        <v/>
      </c>
      <c r="N275" s="25" t="str">
        <f>IFERROR(PRODUCT(J275,(VLOOKUP(登记表!C275,计分标准!A286:E306,4,FALSE))),"")</f>
        <v/>
      </c>
    </row>
    <row r="276" spans="11:14" x14ac:dyDescent="0.15">
      <c r="K276" s="17" t="str">
        <f>IFERROR(VLOOKUP(登记表!C276,计分标准!A287:B307,2,FALSE),"")</f>
        <v/>
      </c>
      <c r="N276" s="25" t="str">
        <f>IFERROR(PRODUCT(J276,(VLOOKUP(登记表!C276,计分标准!A287:E307,4,FALSE))),"")</f>
        <v/>
      </c>
    </row>
    <row r="277" spans="11:14" x14ac:dyDescent="0.15">
      <c r="K277" s="17" t="str">
        <f>IFERROR(VLOOKUP(登记表!C277,计分标准!A288:B308,2,FALSE),"")</f>
        <v/>
      </c>
      <c r="N277" s="25" t="str">
        <f>IFERROR(PRODUCT(J277,(VLOOKUP(登记表!C277,计分标准!A288:E308,4,FALSE))),"")</f>
        <v/>
      </c>
    </row>
    <row r="278" spans="11:14" x14ac:dyDescent="0.15">
      <c r="K278" s="17" t="str">
        <f>IFERROR(VLOOKUP(登记表!C278,计分标准!A289:B309,2,FALSE),"")</f>
        <v/>
      </c>
      <c r="N278" s="25" t="str">
        <f>IFERROR(PRODUCT(J278,(VLOOKUP(登记表!C278,计分标准!A289:E309,4,FALSE))),"")</f>
        <v/>
      </c>
    </row>
    <row r="279" spans="11:14" x14ac:dyDescent="0.15">
      <c r="K279" s="17" t="str">
        <f>IFERROR(VLOOKUP(登记表!C279,计分标准!A290:B310,2,FALSE),"")</f>
        <v/>
      </c>
      <c r="N279" s="25" t="str">
        <f>IFERROR(PRODUCT(J279,(VLOOKUP(登记表!C279,计分标准!A290:E310,4,FALSE))),"")</f>
        <v/>
      </c>
    </row>
    <row r="280" spans="11:14" x14ac:dyDescent="0.15">
      <c r="K280" s="17" t="str">
        <f>IFERROR(VLOOKUP(登记表!C280,计分标准!A291:B311,2,FALSE),"")</f>
        <v/>
      </c>
      <c r="N280" s="25" t="str">
        <f>IFERROR(PRODUCT(J280,(VLOOKUP(登记表!C280,计分标准!A291:E311,4,FALSE))),"")</f>
        <v/>
      </c>
    </row>
    <row r="281" spans="11:14" x14ac:dyDescent="0.15">
      <c r="K281" s="17" t="str">
        <f>IFERROR(VLOOKUP(登记表!C281,计分标准!A292:B312,2,FALSE),"")</f>
        <v/>
      </c>
      <c r="N281" s="25" t="str">
        <f>IFERROR(PRODUCT(J281,(VLOOKUP(登记表!C281,计分标准!A292:E312,4,FALSE))),"")</f>
        <v/>
      </c>
    </row>
    <row r="282" spans="11:14" x14ac:dyDescent="0.15">
      <c r="K282" s="17" t="str">
        <f>IFERROR(VLOOKUP(登记表!C282,计分标准!A293:B313,2,FALSE),"")</f>
        <v/>
      </c>
      <c r="N282" s="25" t="str">
        <f>IFERROR(PRODUCT(J282,(VLOOKUP(登记表!C282,计分标准!A293:E313,4,FALSE))),"")</f>
        <v/>
      </c>
    </row>
    <row r="283" spans="11:14" x14ac:dyDescent="0.15">
      <c r="K283" s="17" t="str">
        <f>IFERROR(VLOOKUP(登记表!C283,计分标准!A294:B314,2,FALSE),"")</f>
        <v/>
      </c>
      <c r="N283" s="25" t="str">
        <f>IFERROR(PRODUCT(J283,(VLOOKUP(登记表!C283,计分标准!A294:E314,4,FALSE))),"")</f>
        <v/>
      </c>
    </row>
    <row r="284" spans="11:14" x14ac:dyDescent="0.15">
      <c r="K284" s="17" t="str">
        <f>IFERROR(VLOOKUP(登记表!C284,计分标准!A295:B315,2,FALSE),"")</f>
        <v/>
      </c>
      <c r="N284" s="25" t="str">
        <f>IFERROR(PRODUCT(J284,(VLOOKUP(登记表!C284,计分标准!A295:E315,4,FALSE))),"")</f>
        <v/>
      </c>
    </row>
    <row r="285" spans="11:14" x14ac:dyDescent="0.15">
      <c r="K285" s="17" t="str">
        <f>IFERROR(VLOOKUP(登记表!C285,计分标准!A296:B316,2,FALSE),"")</f>
        <v/>
      </c>
      <c r="N285" s="25" t="str">
        <f>IFERROR(PRODUCT(J285,(VLOOKUP(登记表!C285,计分标准!A296:E316,4,FALSE))),"")</f>
        <v/>
      </c>
    </row>
    <row r="286" spans="11:14" x14ac:dyDescent="0.15">
      <c r="K286" s="17" t="str">
        <f>IFERROR(VLOOKUP(登记表!C286,计分标准!A297:B317,2,FALSE),"")</f>
        <v/>
      </c>
      <c r="N286" s="25" t="str">
        <f>IFERROR(PRODUCT(J286,(VLOOKUP(登记表!C286,计分标准!A297:E317,4,FALSE))),"")</f>
        <v/>
      </c>
    </row>
    <row r="287" spans="11:14" x14ac:dyDescent="0.15">
      <c r="K287" s="17" t="str">
        <f>IFERROR(VLOOKUP(登记表!C287,计分标准!A298:B318,2,FALSE),"")</f>
        <v/>
      </c>
      <c r="N287" s="25" t="str">
        <f>IFERROR(PRODUCT(J287,(VLOOKUP(登记表!C287,计分标准!A298:E318,4,FALSE))),"")</f>
        <v/>
      </c>
    </row>
    <row r="288" spans="11:14" x14ac:dyDescent="0.15">
      <c r="K288" s="17" t="str">
        <f>IFERROR(VLOOKUP(登记表!C288,计分标准!A299:B319,2,FALSE),"")</f>
        <v/>
      </c>
      <c r="N288" s="25" t="str">
        <f>IFERROR(PRODUCT(J288,(VLOOKUP(登记表!C288,计分标准!A299:E319,4,FALSE))),"")</f>
        <v/>
      </c>
    </row>
    <row r="289" spans="11:14" x14ac:dyDescent="0.15">
      <c r="K289" s="17" t="str">
        <f>IFERROR(VLOOKUP(登记表!C289,计分标准!A300:B320,2,FALSE),"")</f>
        <v/>
      </c>
      <c r="N289" s="25" t="str">
        <f>IFERROR(PRODUCT(J289,(VLOOKUP(登记表!C289,计分标准!A300:E320,4,FALSE))),"")</f>
        <v/>
      </c>
    </row>
    <row r="290" spans="11:14" x14ac:dyDescent="0.15">
      <c r="K290" s="17" t="str">
        <f>IFERROR(VLOOKUP(登记表!C290,计分标准!A301:B321,2,FALSE),"")</f>
        <v/>
      </c>
      <c r="N290" s="25" t="str">
        <f>IFERROR(PRODUCT(J290,(VLOOKUP(登记表!C290,计分标准!A301:E321,4,FALSE))),"")</f>
        <v/>
      </c>
    </row>
    <row r="291" spans="11:14" x14ac:dyDescent="0.15">
      <c r="K291" s="17" t="str">
        <f>IFERROR(VLOOKUP(登记表!C291,计分标准!A302:B322,2,FALSE),"")</f>
        <v/>
      </c>
      <c r="N291" s="25" t="str">
        <f>IFERROR(PRODUCT(J291,(VLOOKUP(登记表!C291,计分标准!A302:E322,4,FALSE))),"")</f>
        <v/>
      </c>
    </row>
    <row r="292" spans="11:14" x14ac:dyDescent="0.15">
      <c r="K292" s="17" t="str">
        <f>IFERROR(VLOOKUP(登记表!C292,计分标准!A303:B323,2,FALSE),"")</f>
        <v/>
      </c>
      <c r="N292" s="25" t="str">
        <f>IFERROR(PRODUCT(J292,(VLOOKUP(登记表!C292,计分标准!A303:E323,4,FALSE))),"")</f>
        <v/>
      </c>
    </row>
    <row r="293" spans="11:14" x14ac:dyDescent="0.15">
      <c r="K293" s="17" t="str">
        <f>IFERROR(VLOOKUP(登记表!C293,计分标准!A304:B324,2,FALSE),"")</f>
        <v/>
      </c>
      <c r="N293" s="25" t="str">
        <f>IFERROR(PRODUCT(J293,(VLOOKUP(登记表!C293,计分标准!A304:E324,4,FALSE))),"")</f>
        <v/>
      </c>
    </row>
    <row r="294" spans="11:14" x14ac:dyDescent="0.15">
      <c r="K294" s="17" t="str">
        <f>IFERROR(VLOOKUP(登记表!C294,计分标准!A305:B325,2,FALSE),"")</f>
        <v/>
      </c>
      <c r="N294" s="25" t="str">
        <f>IFERROR(PRODUCT(J294,(VLOOKUP(登记表!C294,计分标准!A305:E325,4,FALSE))),"")</f>
        <v/>
      </c>
    </row>
    <row r="295" spans="11:14" x14ac:dyDescent="0.15">
      <c r="K295" s="17" t="str">
        <f>IFERROR(VLOOKUP(登记表!C295,计分标准!A306:B326,2,FALSE),"")</f>
        <v/>
      </c>
      <c r="N295" s="25" t="str">
        <f>IFERROR(PRODUCT(J295,(VLOOKUP(登记表!C295,计分标准!A306:E326,4,FALSE))),"")</f>
        <v/>
      </c>
    </row>
    <row r="296" spans="11:14" x14ac:dyDescent="0.15">
      <c r="K296" s="17" t="str">
        <f>IFERROR(VLOOKUP(登记表!C296,计分标准!A307:B327,2,FALSE),"")</f>
        <v/>
      </c>
      <c r="N296" s="25" t="str">
        <f>IFERROR(PRODUCT(J296,(VLOOKUP(登记表!C296,计分标准!A307:E327,4,FALSE))),"")</f>
        <v/>
      </c>
    </row>
    <row r="297" spans="11:14" x14ac:dyDescent="0.15">
      <c r="K297" s="17" t="str">
        <f>IFERROR(VLOOKUP(登记表!C297,计分标准!A308:B328,2,FALSE),"")</f>
        <v/>
      </c>
      <c r="N297" s="25" t="str">
        <f>IFERROR(PRODUCT(J297,(VLOOKUP(登记表!C297,计分标准!A308:E328,4,FALSE))),"")</f>
        <v/>
      </c>
    </row>
    <row r="298" spans="11:14" x14ac:dyDescent="0.15">
      <c r="K298" s="17" t="str">
        <f>IFERROR(VLOOKUP(登记表!C298,计分标准!A309:B329,2,FALSE),"")</f>
        <v/>
      </c>
      <c r="N298" s="25" t="str">
        <f>IFERROR(PRODUCT(J298,(VLOOKUP(登记表!C298,计分标准!A309:E329,4,FALSE))),"")</f>
        <v/>
      </c>
    </row>
    <row r="299" spans="11:14" x14ac:dyDescent="0.15">
      <c r="K299" s="17" t="str">
        <f>IFERROR(VLOOKUP(登记表!C299,计分标准!A310:B330,2,FALSE),"")</f>
        <v/>
      </c>
      <c r="N299" s="25" t="str">
        <f>IFERROR(PRODUCT(J299,(VLOOKUP(登记表!C299,计分标准!A310:E330,4,FALSE))),"")</f>
        <v/>
      </c>
    </row>
    <row r="300" spans="11:14" x14ac:dyDescent="0.15">
      <c r="K300" s="17" t="str">
        <f>IFERROR(VLOOKUP(登记表!C300,计分标准!A311:B331,2,FALSE),"")</f>
        <v/>
      </c>
      <c r="N300" s="25" t="str">
        <f>IFERROR(PRODUCT(J300,(VLOOKUP(登记表!C300,计分标准!A311:E331,4,FALSE))),"")</f>
        <v/>
      </c>
    </row>
    <row r="301" spans="11:14" x14ac:dyDescent="0.15">
      <c r="K301" s="17" t="str">
        <f>IFERROR(VLOOKUP(登记表!C301,计分标准!A312:B332,2,FALSE),"")</f>
        <v/>
      </c>
      <c r="N301" s="25" t="str">
        <f>IFERROR(PRODUCT(J301,(VLOOKUP(登记表!C301,计分标准!A312:E332,4,FALSE))),"")</f>
        <v/>
      </c>
    </row>
    <row r="302" spans="11:14" x14ac:dyDescent="0.15">
      <c r="K302" s="17" t="str">
        <f>IFERROR(VLOOKUP(登记表!C302,计分标准!A313:B333,2,FALSE),"")</f>
        <v/>
      </c>
      <c r="N302" s="25" t="str">
        <f>IFERROR(PRODUCT(J302,(VLOOKUP(登记表!C302,计分标准!A313:E333,4,FALSE))),"")</f>
        <v/>
      </c>
    </row>
    <row r="303" spans="11:14" x14ac:dyDescent="0.15">
      <c r="K303" s="17" t="str">
        <f>IFERROR(VLOOKUP(登记表!C303,计分标准!A314:B334,2,FALSE),"")</f>
        <v/>
      </c>
      <c r="N303" s="25" t="str">
        <f>IFERROR(PRODUCT(J303,(VLOOKUP(登记表!C303,计分标准!A314:E334,4,FALSE))),"")</f>
        <v/>
      </c>
    </row>
    <row r="304" spans="11:14" x14ac:dyDescent="0.15">
      <c r="K304" s="17" t="str">
        <f>IFERROR(VLOOKUP(登记表!C304,计分标准!A315:B335,2,FALSE),"")</f>
        <v/>
      </c>
      <c r="N304" s="25" t="str">
        <f>IFERROR(PRODUCT(J304,(VLOOKUP(登记表!C304,计分标准!A315:E335,4,FALSE))),"")</f>
        <v/>
      </c>
    </row>
    <row r="305" spans="11:14" x14ac:dyDescent="0.15">
      <c r="K305" s="17" t="str">
        <f>IFERROR(VLOOKUP(登记表!C305,计分标准!A316:B336,2,FALSE),"")</f>
        <v/>
      </c>
      <c r="N305" s="25" t="str">
        <f>IFERROR(PRODUCT(J305,(VLOOKUP(登记表!C305,计分标准!A316:E336,4,FALSE))),"")</f>
        <v/>
      </c>
    </row>
    <row r="306" spans="11:14" x14ac:dyDescent="0.15">
      <c r="K306" s="17" t="str">
        <f>IFERROR(VLOOKUP(登记表!C306,计分标准!A317:B337,2,FALSE),"")</f>
        <v/>
      </c>
      <c r="N306" s="25" t="str">
        <f>IFERROR(PRODUCT(J306,(VLOOKUP(登记表!C306,计分标准!A317:E337,4,FALSE))),"")</f>
        <v/>
      </c>
    </row>
    <row r="307" spans="11:14" x14ac:dyDescent="0.15">
      <c r="K307" s="17" t="str">
        <f>IFERROR(VLOOKUP(登记表!C307,计分标准!A318:B338,2,FALSE),"")</f>
        <v/>
      </c>
      <c r="N307" s="25" t="str">
        <f>IFERROR(PRODUCT(J307,(VLOOKUP(登记表!C307,计分标准!A318:E338,4,FALSE))),"")</f>
        <v/>
      </c>
    </row>
    <row r="308" spans="11:14" x14ac:dyDescent="0.15">
      <c r="K308" s="17" t="str">
        <f>IFERROR(VLOOKUP(登记表!C308,计分标准!A319:B339,2,FALSE),"")</f>
        <v/>
      </c>
      <c r="N308" s="25" t="str">
        <f>IFERROR(PRODUCT(J308,(VLOOKUP(登记表!C308,计分标准!A319:E339,4,FALSE))),"")</f>
        <v/>
      </c>
    </row>
    <row r="309" spans="11:14" x14ac:dyDescent="0.15">
      <c r="K309" s="17" t="str">
        <f>IFERROR(VLOOKUP(登记表!C309,计分标准!A320:B340,2,FALSE),"")</f>
        <v/>
      </c>
      <c r="N309" s="25" t="str">
        <f>IFERROR(PRODUCT(J309,(VLOOKUP(登记表!C309,计分标准!A320:E340,4,FALSE))),"")</f>
        <v/>
      </c>
    </row>
    <row r="310" spans="11:14" x14ac:dyDescent="0.15">
      <c r="K310" s="17" t="str">
        <f>IFERROR(VLOOKUP(登记表!C310,计分标准!A321:B341,2,FALSE),"")</f>
        <v/>
      </c>
      <c r="N310" s="25" t="str">
        <f>IFERROR(PRODUCT(J310,(VLOOKUP(登记表!C310,计分标准!A321:E341,4,FALSE))),"")</f>
        <v/>
      </c>
    </row>
    <row r="311" spans="11:14" x14ac:dyDescent="0.15">
      <c r="K311" s="17" t="str">
        <f>IFERROR(VLOOKUP(登记表!C311,计分标准!A322:B342,2,FALSE),"")</f>
        <v/>
      </c>
      <c r="N311" s="25" t="str">
        <f>IFERROR(PRODUCT(J311,(VLOOKUP(登记表!C311,计分标准!A322:E342,4,FALSE))),"")</f>
        <v/>
      </c>
    </row>
    <row r="312" spans="11:14" x14ac:dyDescent="0.15">
      <c r="K312" s="17" t="str">
        <f>IFERROR(VLOOKUP(登记表!C312,计分标准!A323:B343,2,FALSE),"")</f>
        <v/>
      </c>
      <c r="N312" s="25" t="str">
        <f>IFERROR(PRODUCT(J312,(VLOOKUP(登记表!C312,计分标准!A323:E343,4,FALSE))),"")</f>
        <v/>
      </c>
    </row>
    <row r="313" spans="11:14" x14ac:dyDescent="0.15">
      <c r="K313" s="17" t="str">
        <f>IFERROR(VLOOKUP(登记表!C313,计分标准!A324:B344,2,FALSE),"")</f>
        <v/>
      </c>
      <c r="N313" s="25" t="str">
        <f>IFERROR(PRODUCT(J313,(VLOOKUP(登记表!C313,计分标准!A324:E344,4,FALSE))),"")</f>
        <v/>
      </c>
    </row>
    <row r="314" spans="11:14" x14ac:dyDescent="0.15">
      <c r="K314" s="17" t="str">
        <f>IFERROR(VLOOKUP(登记表!C314,计分标准!A325:B345,2,FALSE),"")</f>
        <v/>
      </c>
      <c r="N314" s="25" t="str">
        <f>IFERROR(PRODUCT(J314,(VLOOKUP(登记表!C314,计分标准!A325:E345,4,FALSE))),"")</f>
        <v/>
      </c>
    </row>
    <row r="315" spans="11:14" x14ac:dyDescent="0.15">
      <c r="K315" s="17" t="str">
        <f>IFERROR(VLOOKUP(登记表!C315,计分标准!A326:B346,2,FALSE),"")</f>
        <v/>
      </c>
      <c r="N315" s="25" t="str">
        <f>IFERROR(PRODUCT(J315,(VLOOKUP(登记表!C315,计分标准!A326:E346,4,FALSE))),"")</f>
        <v/>
      </c>
    </row>
    <row r="316" spans="11:14" x14ac:dyDescent="0.15">
      <c r="K316" s="17" t="str">
        <f>IFERROR(VLOOKUP(登记表!C316,计分标准!A327:B347,2,FALSE),"")</f>
        <v/>
      </c>
      <c r="N316" s="25" t="str">
        <f>IFERROR(PRODUCT(J316,(VLOOKUP(登记表!C316,计分标准!A327:E347,4,FALSE))),"")</f>
        <v/>
      </c>
    </row>
    <row r="317" spans="11:14" x14ac:dyDescent="0.15">
      <c r="K317" s="17" t="str">
        <f>IFERROR(VLOOKUP(登记表!C317,计分标准!A328:B348,2,FALSE),"")</f>
        <v/>
      </c>
      <c r="N317" s="25" t="str">
        <f>IFERROR(PRODUCT(J317,(VLOOKUP(登记表!C317,计分标准!A328:E348,4,FALSE))),"")</f>
        <v/>
      </c>
    </row>
    <row r="318" spans="11:14" x14ac:dyDescent="0.15">
      <c r="K318" s="17" t="str">
        <f>IFERROR(VLOOKUP(登记表!C318,计分标准!A329:B349,2,FALSE),"")</f>
        <v/>
      </c>
      <c r="N318" s="25" t="str">
        <f>IFERROR(PRODUCT(J318,(VLOOKUP(登记表!C318,计分标准!A329:E349,4,FALSE))),"")</f>
        <v/>
      </c>
    </row>
    <row r="319" spans="11:14" x14ac:dyDescent="0.15">
      <c r="K319" s="17" t="str">
        <f>IFERROR(VLOOKUP(登记表!C319,计分标准!A330:B350,2,FALSE),"")</f>
        <v/>
      </c>
      <c r="N319" s="25" t="str">
        <f>IFERROR(PRODUCT(J319,(VLOOKUP(登记表!C319,计分标准!A330:E350,4,FALSE))),"")</f>
        <v/>
      </c>
    </row>
    <row r="320" spans="11:14" x14ac:dyDescent="0.15">
      <c r="K320" s="17" t="str">
        <f>IFERROR(VLOOKUP(登记表!C320,计分标准!A331:B351,2,FALSE),"")</f>
        <v/>
      </c>
      <c r="N320" s="25" t="str">
        <f>IFERROR(PRODUCT(J320,(VLOOKUP(登记表!C320,计分标准!A331:E351,4,FALSE))),"")</f>
        <v/>
      </c>
    </row>
    <row r="321" spans="11:14" x14ac:dyDescent="0.15">
      <c r="K321" s="17" t="str">
        <f>IFERROR(VLOOKUP(登记表!C321,计分标准!A332:B352,2,FALSE),"")</f>
        <v/>
      </c>
      <c r="N321" s="25" t="str">
        <f>IFERROR(PRODUCT(J321,(VLOOKUP(登记表!C321,计分标准!A332:E352,4,FALSE))),"")</f>
        <v/>
      </c>
    </row>
    <row r="322" spans="11:14" x14ac:dyDescent="0.15">
      <c r="K322" s="17" t="str">
        <f>IFERROR(VLOOKUP(登记表!C322,计分标准!A333:B353,2,FALSE),"")</f>
        <v/>
      </c>
      <c r="N322" s="25" t="str">
        <f>IFERROR(PRODUCT(J322,(VLOOKUP(登记表!C322,计分标准!A333:E353,4,FALSE))),"")</f>
        <v/>
      </c>
    </row>
    <row r="323" spans="11:14" x14ac:dyDescent="0.15">
      <c r="K323" s="17" t="str">
        <f>IFERROR(VLOOKUP(登记表!C323,计分标准!A334:B354,2,FALSE),"")</f>
        <v/>
      </c>
      <c r="N323" s="25" t="str">
        <f>IFERROR(PRODUCT(J323,(VLOOKUP(登记表!C323,计分标准!A334:E354,4,FALSE))),"")</f>
        <v/>
      </c>
    </row>
    <row r="324" spans="11:14" x14ac:dyDescent="0.15">
      <c r="K324" s="17" t="str">
        <f>IFERROR(VLOOKUP(登记表!C324,计分标准!A335:B355,2,FALSE),"")</f>
        <v/>
      </c>
      <c r="N324" s="25" t="str">
        <f>IFERROR(PRODUCT(J324,(VLOOKUP(登记表!C324,计分标准!A335:E355,4,FALSE))),"")</f>
        <v/>
      </c>
    </row>
    <row r="325" spans="11:14" x14ac:dyDescent="0.15">
      <c r="K325" s="17" t="str">
        <f>IFERROR(VLOOKUP(登记表!C325,计分标准!A336:B356,2,FALSE),"")</f>
        <v/>
      </c>
      <c r="N325" s="25" t="str">
        <f>IFERROR(PRODUCT(J325,(VLOOKUP(登记表!C325,计分标准!A336:E356,4,FALSE))),"")</f>
        <v/>
      </c>
    </row>
    <row r="326" spans="11:14" x14ac:dyDescent="0.15">
      <c r="K326" s="17" t="str">
        <f>IFERROR(VLOOKUP(登记表!C326,计分标准!A337:B357,2,FALSE),"")</f>
        <v/>
      </c>
      <c r="N326" s="25" t="str">
        <f>IFERROR(PRODUCT(J326,(VLOOKUP(登记表!C326,计分标准!A337:E357,4,FALSE))),"")</f>
        <v/>
      </c>
    </row>
    <row r="327" spans="11:14" x14ac:dyDescent="0.15">
      <c r="K327" s="17" t="str">
        <f>IFERROR(VLOOKUP(登记表!C327,计分标准!A338:B358,2,FALSE),"")</f>
        <v/>
      </c>
      <c r="N327" s="25" t="str">
        <f>IFERROR(PRODUCT(J327,(VLOOKUP(登记表!C327,计分标准!A338:E358,4,FALSE))),"")</f>
        <v/>
      </c>
    </row>
    <row r="328" spans="11:14" x14ac:dyDescent="0.15">
      <c r="K328" s="17" t="str">
        <f>IFERROR(VLOOKUP(登记表!C328,计分标准!A339:B359,2,FALSE),"")</f>
        <v/>
      </c>
      <c r="N328" s="25" t="str">
        <f>IFERROR(PRODUCT(J328,(VLOOKUP(登记表!C328,计分标准!A339:E359,4,FALSE))),"")</f>
        <v/>
      </c>
    </row>
    <row r="329" spans="11:14" x14ac:dyDescent="0.15">
      <c r="K329" s="17" t="str">
        <f>IFERROR(VLOOKUP(登记表!C329,计分标准!A340:B360,2,FALSE),"")</f>
        <v/>
      </c>
      <c r="N329" s="25" t="str">
        <f>IFERROR(PRODUCT(J329,(VLOOKUP(登记表!C329,计分标准!A340:E360,4,FALSE))),"")</f>
        <v/>
      </c>
    </row>
    <row r="330" spans="11:14" x14ac:dyDescent="0.15">
      <c r="K330" s="17" t="str">
        <f>IFERROR(VLOOKUP(登记表!C330,计分标准!A341:B361,2,FALSE),"")</f>
        <v/>
      </c>
      <c r="N330" s="25" t="str">
        <f>IFERROR(PRODUCT(J330,(VLOOKUP(登记表!C330,计分标准!A341:E361,4,FALSE))),"")</f>
        <v/>
      </c>
    </row>
    <row r="331" spans="11:14" x14ac:dyDescent="0.15">
      <c r="K331" s="17" t="str">
        <f>IFERROR(VLOOKUP(登记表!C331,计分标准!A342:B362,2,FALSE),"")</f>
        <v/>
      </c>
      <c r="N331" s="25" t="str">
        <f>IFERROR(PRODUCT(J331,(VLOOKUP(登记表!C331,计分标准!A342:E362,4,FALSE))),"")</f>
        <v/>
      </c>
    </row>
    <row r="332" spans="11:14" x14ac:dyDescent="0.15">
      <c r="K332" s="17" t="str">
        <f>IFERROR(VLOOKUP(登记表!C332,计分标准!A343:B363,2,FALSE),"")</f>
        <v/>
      </c>
      <c r="N332" s="25" t="str">
        <f>IFERROR(PRODUCT(J332,(VLOOKUP(登记表!C332,计分标准!A343:E363,4,FALSE))),"")</f>
        <v/>
      </c>
    </row>
    <row r="333" spans="11:14" x14ac:dyDescent="0.15">
      <c r="K333" s="17" t="str">
        <f>IFERROR(VLOOKUP(登记表!C333,计分标准!A344:B364,2,FALSE),"")</f>
        <v/>
      </c>
      <c r="N333" s="25" t="str">
        <f>IFERROR(PRODUCT(J333,(VLOOKUP(登记表!C333,计分标准!A344:E364,4,FALSE))),"")</f>
        <v/>
      </c>
    </row>
    <row r="334" spans="11:14" x14ac:dyDescent="0.15">
      <c r="K334" s="17" t="str">
        <f>IFERROR(VLOOKUP(登记表!C334,计分标准!A345:B365,2,FALSE),"")</f>
        <v/>
      </c>
      <c r="N334" s="25" t="str">
        <f>IFERROR(PRODUCT(J334,(VLOOKUP(登记表!C334,计分标准!A345:E365,4,FALSE))),"")</f>
        <v/>
      </c>
    </row>
    <row r="335" spans="11:14" x14ac:dyDescent="0.15">
      <c r="K335" s="17" t="str">
        <f>IFERROR(VLOOKUP(登记表!C335,计分标准!A346:B366,2,FALSE),"")</f>
        <v/>
      </c>
      <c r="N335" s="25" t="str">
        <f>IFERROR(PRODUCT(J335,(VLOOKUP(登记表!C335,计分标准!A346:E366,4,FALSE))),"")</f>
        <v/>
      </c>
    </row>
    <row r="336" spans="11:14" x14ac:dyDescent="0.15">
      <c r="K336" s="17" t="str">
        <f>IFERROR(VLOOKUP(登记表!C336,计分标准!A347:B367,2,FALSE),"")</f>
        <v/>
      </c>
      <c r="N336" s="25" t="str">
        <f>IFERROR(PRODUCT(J336,(VLOOKUP(登记表!C336,计分标准!A347:E367,4,FALSE))),"")</f>
        <v/>
      </c>
    </row>
    <row r="337" spans="11:14" x14ac:dyDescent="0.15">
      <c r="K337" s="17" t="str">
        <f>IFERROR(VLOOKUP(登记表!C337,计分标准!A348:B368,2,FALSE),"")</f>
        <v/>
      </c>
      <c r="N337" s="25" t="str">
        <f>IFERROR(PRODUCT(J337,(VLOOKUP(登记表!C337,计分标准!A348:E368,4,FALSE))),"")</f>
        <v/>
      </c>
    </row>
    <row r="338" spans="11:14" x14ac:dyDescent="0.15">
      <c r="K338" s="17" t="str">
        <f>IFERROR(VLOOKUP(登记表!C338,计分标准!A349:B369,2,FALSE),"")</f>
        <v/>
      </c>
      <c r="N338" s="25" t="str">
        <f>IFERROR(PRODUCT(J338,(VLOOKUP(登记表!C338,计分标准!A349:E369,4,FALSE))),"")</f>
        <v/>
      </c>
    </row>
    <row r="339" spans="11:14" x14ac:dyDescent="0.15">
      <c r="K339" s="17" t="str">
        <f>IFERROR(VLOOKUP(登记表!C339,计分标准!A350:B370,2,FALSE),"")</f>
        <v/>
      </c>
      <c r="N339" s="25" t="str">
        <f>IFERROR(PRODUCT(J339,(VLOOKUP(登记表!C339,计分标准!A350:E370,4,FALSE))),"")</f>
        <v/>
      </c>
    </row>
    <row r="340" spans="11:14" x14ac:dyDescent="0.15">
      <c r="K340" s="17" t="str">
        <f>IFERROR(VLOOKUP(登记表!C340,计分标准!A351:B371,2,FALSE),"")</f>
        <v/>
      </c>
      <c r="N340" s="25" t="str">
        <f>IFERROR(PRODUCT(J340,(VLOOKUP(登记表!C340,计分标准!A351:E371,4,FALSE))),"")</f>
        <v/>
      </c>
    </row>
    <row r="341" spans="11:14" x14ac:dyDescent="0.15">
      <c r="K341" s="17" t="str">
        <f>IFERROR(VLOOKUP(登记表!C341,计分标准!A352:B372,2,FALSE),"")</f>
        <v/>
      </c>
      <c r="N341" s="25" t="str">
        <f>IFERROR(PRODUCT(J341,(VLOOKUP(登记表!C341,计分标准!A352:E372,4,FALSE))),"")</f>
        <v/>
      </c>
    </row>
    <row r="342" spans="11:14" x14ac:dyDescent="0.15">
      <c r="K342" s="17" t="str">
        <f>IFERROR(VLOOKUP(登记表!C342,计分标准!A353:B373,2,FALSE),"")</f>
        <v/>
      </c>
      <c r="N342" s="25" t="str">
        <f>IFERROR(PRODUCT(J342,(VLOOKUP(登记表!C342,计分标准!A353:E373,4,FALSE))),"")</f>
        <v/>
      </c>
    </row>
    <row r="343" spans="11:14" x14ac:dyDescent="0.15">
      <c r="K343" s="17" t="str">
        <f>IFERROR(VLOOKUP(登记表!C343,计分标准!A354:B374,2,FALSE),"")</f>
        <v/>
      </c>
      <c r="N343" s="25" t="str">
        <f>IFERROR(PRODUCT(J343,(VLOOKUP(登记表!C343,计分标准!A354:E374,4,FALSE))),"")</f>
        <v/>
      </c>
    </row>
    <row r="344" spans="11:14" x14ac:dyDescent="0.15">
      <c r="K344" s="17" t="str">
        <f>IFERROR(VLOOKUP(登记表!C344,计分标准!A355:B375,2,FALSE),"")</f>
        <v/>
      </c>
      <c r="N344" s="25" t="str">
        <f>IFERROR(PRODUCT(J344,(VLOOKUP(登记表!C344,计分标准!A355:E375,4,FALSE))),"")</f>
        <v/>
      </c>
    </row>
    <row r="345" spans="11:14" x14ac:dyDescent="0.15">
      <c r="K345" s="17" t="str">
        <f>IFERROR(VLOOKUP(登记表!C345,计分标准!A356:B376,2,FALSE),"")</f>
        <v/>
      </c>
      <c r="N345" s="25" t="str">
        <f>IFERROR(PRODUCT(J345,(VLOOKUP(登记表!C345,计分标准!A356:E376,4,FALSE))),"")</f>
        <v/>
      </c>
    </row>
    <row r="346" spans="11:14" x14ac:dyDescent="0.15">
      <c r="K346" s="17" t="str">
        <f>IFERROR(VLOOKUP(登记表!C346,计分标准!A357:B377,2,FALSE),"")</f>
        <v/>
      </c>
      <c r="N346" s="25" t="str">
        <f>IFERROR(PRODUCT(J346,(VLOOKUP(登记表!C346,计分标准!A357:E377,4,FALSE))),"")</f>
        <v/>
      </c>
    </row>
    <row r="347" spans="11:14" x14ac:dyDescent="0.15">
      <c r="K347" s="17" t="str">
        <f>IFERROR(VLOOKUP(登记表!C347,计分标准!A358:B378,2,FALSE),"")</f>
        <v/>
      </c>
      <c r="N347" s="25" t="str">
        <f>IFERROR(PRODUCT(J347,(VLOOKUP(登记表!C347,计分标准!A358:E378,4,FALSE))),"")</f>
        <v/>
      </c>
    </row>
    <row r="348" spans="11:14" x14ac:dyDescent="0.15">
      <c r="K348" s="17" t="str">
        <f>IFERROR(VLOOKUP(登记表!C348,计分标准!A359:B379,2,FALSE),"")</f>
        <v/>
      </c>
      <c r="N348" s="25" t="str">
        <f>IFERROR(PRODUCT(J348,(VLOOKUP(登记表!C348,计分标准!A359:E379,4,FALSE))),"")</f>
        <v/>
      </c>
    </row>
    <row r="349" spans="11:14" x14ac:dyDescent="0.15">
      <c r="K349" s="17" t="str">
        <f>IFERROR(VLOOKUP(登记表!C349,计分标准!A360:B380,2,FALSE),"")</f>
        <v/>
      </c>
      <c r="N349" s="25" t="str">
        <f>IFERROR(PRODUCT(J349,(VLOOKUP(登记表!C349,计分标准!A360:E380,4,FALSE))),"")</f>
        <v/>
      </c>
    </row>
    <row r="350" spans="11:14" x14ac:dyDescent="0.15">
      <c r="K350" s="17" t="str">
        <f>IFERROR(VLOOKUP(登记表!C350,计分标准!A361:B381,2,FALSE),"")</f>
        <v/>
      </c>
      <c r="N350" s="25" t="str">
        <f>IFERROR(PRODUCT(J350,(VLOOKUP(登记表!C350,计分标准!A361:E381,4,FALSE))),"")</f>
        <v/>
      </c>
    </row>
    <row r="351" spans="11:14" x14ac:dyDescent="0.15">
      <c r="K351" s="17" t="str">
        <f>IFERROR(VLOOKUP(登记表!C351,计分标准!A362:B382,2,FALSE),"")</f>
        <v/>
      </c>
      <c r="N351" s="25" t="str">
        <f>IFERROR(PRODUCT(J351,(VLOOKUP(登记表!C351,计分标准!A362:E382,4,FALSE))),"")</f>
        <v/>
      </c>
    </row>
    <row r="352" spans="11:14" x14ac:dyDescent="0.15">
      <c r="K352" s="17" t="str">
        <f>IFERROR(VLOOKUP(登记表!C352,计分标准!A363:B383,2,FALSE),"")</f>
        <v/>
      </c>
      <c r="N352" s="25" t="str">
        <f>IFERROR(PRODUCT(J352,(VLOOKUP(登记表!C352,计分标准!A363:E383,4,FALSE))),"")</f>
        <v/>
      </c>
    </row>
    <row r="353" spans="11:14" x14ac:dyDescent="0.15">
      <c r="K353" s="17" t="str">
        <f>IFERROR(VLOOKUP(登记表!C353,计分标准!A364:B384,2,FALSE),"")</f>
        <v/>
      </c>
      <c r="N353" s="25" t="str">
        <f>IFERROR(PRODUCT(J353,(VLOOKUP(登记表!C353,计分标准!A364:E384,4,FALSE))),"")</f>
        <v/>
      </c>
    </row>
    <row r="354" spans="11:14" x14ac:dyDescent="0.15">
      <c r="K354" s="17" t="str">
        <f>IFERROR(VLOOKUP(登记表!C354,计分标准!A365:B385,2,FALSE),"")</f>
        <v/>
      </c>
      <c r="N354" s="25" t="str">
        <f>IFERROR(PRODUCT(J354,(VLOOKUP(登记表!C354,计分标准!A365:E385,4,FALSE))),"")</f>
        <v/>
      </c>
    </row>
    <row r="355" spans="11:14" x14ac:dyDescent="0.15">
      <c r="K355" s="17" t="str">
        <f>IFERROR(VLOOKUP(登记表!C355,计分标准!A366:B386,2,FALSE),"")</f>
        <v/>
      </c>
      <c r="N355" s="25" t="str">
        <f>IFERROR(PRODUCT(J355,(VLOOKUP(登记表!C355,计分标准!A366:E386,4,FALSE))),"")</f>
        <v/>
      </c>
    </row>
    <row r="356" spans="11:14" x14ac:dyDescent="0.15">
      <c r="K356" s="17" t="str">
        <f>IFERROR(VLOOKUP(登记表!C356,计分标准!A367:B387,2,FALSE),"")</f>
        <v/>
      </c>
      <c r="N356" s="25" t="str">
        <f>IFERROR(PRODUCT(J356,(VLOOKUP(登记表!C356,计分标准!A367:E387,4,FALSE))),"")</f>
        <v/>
      </c>
    </row>
    <row r="357" spans="11:14" x14ac:dyDescent="0.15">
      <c r="K357" s="17" t="str">
        <f>IFERROR(VLOOKUP(登记表!C357,计分标准!A368:B388,2,FALSE),"")</f>
        <v/>
      </c>
      <c r="N357" s="25" t="str">
        <f>IFERROR(PRODUCT(J357,(VLOOKUP(登记表!C357,计分标准!A368:E388,4,FALSE))),"")</f>
        <v/>
      </c>
    </row>
    <row r="358" spans="11:14" x14ac:dyDescent="0.15">
      <c r="K358" s="17" t="str">
        <f>IFERROR(VLOOKUP(登记表!C358,计分标准!A369:B389,2,FALSE),"")</f>
        <v/>
      </c>
      <c r="N358" s="25" t="str">
        <f>IFERROR(PRODUCT(J358,(VLOOKUP(登记表!C358,计分标准!A369:E389,4,FALSE))),"")</f>
        <v/>
      </c>
    </row>
    <row r="359" spans="11:14" x14ac:dyDescent="0.15">
      <c r="K359" s="17" t="str">
        <f>IFERROR(VLOOKUP(登记表!C359,计分标准!A370:B390,2,FALSE),"")</f>
        <v/>
      </c>
      <c r="N359" s="25" t="str">
        <f>IFERROR(PRODUCT(J359,(VLOOKUP(登记表!C359,计分标准!A370:E390,4,FALSE))),"")</f>
        <v/>
      </c>
    </row>
    <row r="360" spans="11:14" x14ac:dyDescent="0.15">
      <c r="K360" s="17" t="str">
        <f>IFERROR(VLOOKUP(登记表!C360,计分标准!A371:B391,2,FALSE),"")</f>
        <v/>
      </c>
      <c r="N360" s="25" t="str">
        <f>IFERROR(PRODUCT(J360,(VLOOKUP(登记表!C360,计分标准!A371:E391,4,FALSE))),"")</f>
        <v/>
      </c>
    </row>
    <row r="361" spans="11:14" x14ac:dyDescent="0.15">
      <c r="K361" s="17" t="str">
        <f>IFERROR(VLOOKUP(登记表!C361,计分标准!A372:B392,2,FALSE),"")</f>
        <v/>
      </c>
      <c r="N361" s="25" t="str">
        <f>IFERROR(PRODUCT(J361,(VLOOKUP(登记表!C361,计分标准!A372:E392,4,FALSE))),"")</f>
        <v/>
      </c>
    </row>
    <row r="362" spans="11:14" x14ac:dyDescent="0.15">
      <c r="K362" s="17" t="str">
        <f>IFERROR(VLOOKUP(登记表!C362,计分标准!A373:B393,2,FALSE),"")</f>
        <v/>
      </c>
      <c r="N362" s="25" t="str">
        <f>IFERROR(PRODUCT(J362,(VLOOKUP(登记表!C362,计分标准!A373:E393,4,FALSE))),"")</f>
        <v/>
      </c>
    </row>
    <row r="363" spans="11:14" x14ac:dyDescent="0.15">
      <c r="K363" s="17" t="str">
        <f>IFERROR(VLOOKUP(登记表!C363,计分标准!A374:B394,2,FALSE),"")</f>
        <v/>
      </c>
      <c r="N363" s="25" t="str">
        <f>IFERROR(PRODUCT(J363,(VLOOKUP(登记表!C363,计分标准!A374:E394,4,FALSE))),"")</f>
        <v/>
      </c>
    </row>
    <row r="364" spans="11:14" x14ac:dyDescent="0.15">
      <c r="K364" s="17" t="str">
        <f>IFERROR(VLOOKUP(登记表!C364,计分标准!A375:B395,2,FALSE),"")</f>
        <v/>
      </c>
      <c r="N364" s="25" t="str">
        <f>IFERROR(PRODUCT(J364,(VLOOKUP(登记表!C364,计分标准!A375:E395,4,FALSE))),"")</f>
        <v/>
      </c>
    </row>
    <row r="365" spans="11:14" x14ac:dyDescent="0.15">
      <c r="K365" s="17" t="str">
        <f>IFERROR(VLOOKUP(登记表!C365,计分标准!A376:B396,2,FALSE),"")</f>
        <v/>
      </c>
      <c r="N365" s="25" t="str">
        <f>IFERROR(PRODUCT(J365,(VLOOKUP(登记表!C365,计分标准!A376:E396,4,FALSE))),"")</f>
        <v/>
      </c>
    </row>
    <row r="366" spans="11:14" x14ac:dyDescent="0.15">
      <c r="K366" s="17" t="str">
        <f>IFERROR(VLOOKUP(登记表!C366,计分标准!A377:B397,2,FALSE),"")</f>
        <v/>
      </c>
      <c r="N366" s="25" t="str">
        <f>IFERROR(PRODUCT(J366,(VLOOKUP(登记表!C366,计分标准!A377:E397,4,FALSE))),"")</f>
        <v/>
      </c>
    </row>
    <row r="367" spans="11:14" x14ac:dyDescent="0.15">
      <c r="K367" s="17" t="str">
        <f>IFERROR(VLOOKUP(登记表!C367,计分标准!A378:B398,2,FALSE),"")</f>
        <v/>
      </c>
      <c r="N367" s="25" t="str">
        <f>IFERROR(PRODUCT(J367,(VLOOKUP(登记表!C367,计分标准!A378:E398,4,FALSE))),"")</f>
        <v/>
      </c>
    </row>
    <row r="368" spans="11:14" x14ac:dyDescent="0.15">
      <c r="K368" s="17" t="str">
        <f>IFERROR(VLOOKUP(登记表!C368,计分标准!A379:B399,2,FALSE),"")</f>
        <v/>
      </c>
      <c r="N368" s="25" t="str">
        <f>IFERROR(PRODUCT(J368,(VLOOKUP(登记表!C368,计分标准!A379:E399,4,FALSE))),"")</f>
        <v/>
      </c>
    </row>
    <row r="369" spans="11:14" x14ac:dyDescent="0.15">
      <c r="K369" s="17" t="str">
        <f>IFERROR(VLOOKUP(登记表!C369,计分标准!A380:B400,2,FALSE),"")</f>
        <v/>
      </c>
      <c r="N369" s="25" t="str">
        <f>IFERROR(PRODUCT(J369,(VLOOKUP(登记表!C369,计分标准!A380:E400,4,FALSE))),"")</f>
        <v/>
      </c>
    </row>
    <row r="370" spans="11:14" x14ac:dyDescent="0.15">
      <c r="K370" s="17" t="str">
        <f>IFERROR(VLOOKUP(登记表!C370,计分标准!A381:B401,2,FALSE),"")</f>
        <v/>
      </c>
      <c r="N370" s="25" t="str">
        <f>IFERROR(PRODUCT(J370,(VLOOKUP(登记表!C370,计分标准!A381:E401,4,FALSE))),"")</f>
        <v/>
      </c>
    </row>
    <row r="371" spans="11:14" x14ac:dyDescent="0.15">
      <c r="K371" s="17" t="str">
        <f>IFERROR(VLOOKUP(登记表!C371,计分标准!A382:B402,2,FALSE),"")</f>
        <v/>
      </c>
      <c r="N371" s="25" t="str">
        <f>IFERROR(PRODUCT(J371,(VLOOKUP(登记表!C371,计分标准!A382:E402,4,FALSE))),"")</f>
        <v/>
      </c>
    </row>
    <row r="372" spans="11:14" x14ac:dyDescent="0.15">
      <c r="K372" s="17" t="str">
        <f>IFERROR(VLOOKUP(登记表!C372,计分标准!A383:B403,2,FALSE),"")</f>
        <v/>
      </c>
      <c r="N372" s="25" t="str">
        <f>IFERROR(PRODUCT(J372,(VLOOKUP(登记表!C372,计分标准!A383:E403,4,FALSE))),"")</f>
        <v/>
      </c>
    </row>
    <row r="373" spans="11:14" x14ac:dyDescent="0.15">
      <c r="K373" s="17" t="str">
        <f>IFERROR(VLOOKUP(登记表!C373,计分标准!A384:B404,2,FALSE),"")</f>
        <v/>
      </c>
      <c r="N373" s="25" t="str">
        <f>IFERROR(PRODUCT(J373,(VLOOKUP(登记表!C373,计分标准!A384:E404,4,FALSE))),"")</f>
        <v/>
      </c>
    </row>
    <row r="374" spans="11:14" x14ac:dyDescent="0.15">
      <c r="K374" s="17" t="str">
        <f>IFERROR(VLOOKUP(登记表!C374,计分标准!A385:B405,2,FALSE),"")</f>
        <v/>
      </c>
      <c r="N374" s="25" t="str">
        <f>IFERROR(PRODUCT(J374,(VLOOKUP(登记表!C374,计分标准!A385:E405,4,FALSE))),"")</f>
        <v/>
      </c>
    </row>
    <row r="375" spans="11:14" x14ac:dyDescent="0.15">
      <c r="K375" s="17" t="str">
        <f>IFERROR(VLOOKUP(登记表!C375,计分标准!A386:B406,2,FALSE),"")</f>
        <v/>
      </c>
      <c r="N375" s="25" t="str">
        <f>IFERROR(PRODUCT(J375,(VLOOKUP(登记表!C375,计分标准!A386:E406,4,FALSE))),"")</f>
        <v/>
      </c>
    </row>
    <row r="376" spans="11:14" x14ac:dyDescent="0.15">
      <c r="K376" s="17" t="str">
        <f>IFERROR(VLOOKUP(登记表!C376,计分标准!A387:B407,2,FALSE),"")</f>
        <v/>
      </c>
      <c r="N376" s="25" t="str">
        <f>IFERROR(PRODUCT(J376,(VLOOKUP(登记表!C376,计分标准!A387:E407,4,FALSE))),"")</f>
        <v/>
      </c>
    </row>
    <row r="377" spans="11:14" x14ac:dyDescent="0.15">
      <c r="K377" s="17" t="str">
        <f>IFERROR(VLOOKUP(登记表!C377,计分标准!A388:B408,2,FALSE),"")</f>
        <v/>
      </c>
      <c r="N377" s="25" t="str">
        <f>IFERROR(PRODUCT(J377,(VLOOKUP(登记表!C377,计分标准!A388:E408,4,FALSE))),"")</f>
        <v/>
      </c>
    </row>
    <row r="378" spans="11:14" x14ac:dyDescent="0.15">
      <c r="K378" s="17" t="str">
        <f>IFERROR(VLOOKUP(登记表!C378,计分标准!A389:B409,2,FALSE),"")</f>
        <v/>
      </c>
      <c r="N378" s="25" t="str">
        <f>IFERROR(PRODUCT(J378,(VLOOKUP(登记表!C378,计分标准!A389:E409,4,FALSE))),"")</f>
        <v/>
      </c>
    </row>
    <row r="379" spans="11:14" x14ac:dyDescent="0.15">
      <c r="K379" s="17" t="str">
        <f>IFERROR(VLOOKUP(登记表!C379,计分标准!A390:B410,2,FALSE),"")</f>
        <v/>
      </c>
      <c r="N379" s="25" t="str">
        <f>IFERROR(PRODUCT(J379,(VLOOKUP(登记表!C379,计分标准!A390:E410,4,FALSE))),"")</f>
        <v/>
      </c>
    </row>
    <row r="380" spans="11:14" x14ac:dyDescent="0.15">
      <c r="K380" s="17" t="str">
        <f>IFERROR(VLOOKUP(登记表!C380,计分标准!A391:B411,2,FALSE),"")</f>
        <v/>
      </c>
      <c r="N380" s="25" t="str">
        <f>IFERROR(PRODUCT(J380,(VLOOKUP(登记表!C380,计分标准!A391:E411,4,FALSE))),"")</f>
        <v/>
      </c>
    </row>
    <row r="381" spans="11:14" x14ac:dyDescent="0.15">
      <c r="K381" s="17" t="str">
        <f>IFERROR(VLOOKUP(登记表!C381,计分标准!A392:B412,2,FALSE),"")</f>
        <v/>
      </c>
      <c r="N381" s="25" t="str">
        <f>IFERROR(PRODUCT(J381,(VLOOKUP(登记表!C381,计分标准!A392:E412,4,FALSE))),"")</f>
        <v/>
      </c>
    </row>
    <row r="382" spans="11:14" x14ac:dyDescent="0.15">
      <c r="K382" s="17" t="str">
        <f>IFERROR(VLOOKUP(登记表!C382,计分标准!A393:B413,2,FALSE),"")</f>
        <v/>
      </c>
      <c r="N382" s="25" t="str">
        <f>IFERROR(PRODUCT(J382,(VLOOKUP(登记表!C382,计分标准!A393:E413,4,FALSE))),"")</f>
        <v/>
      </c>
    </row>
    <row r="383" spans="11:14" x14ac:dyDescent="0.15">
      <c r="K383" s="17" t="str">
        <f>IFERROR(VLOOKUP(登记表!C383,计分标准!A394:B414,2,FALSE),"")</f>
        <v/>
      </c>
      <c r="N383" s="25" t="str">
        <f>IFERROR(PRODUCT(J383,(VLOOKUP(登记表!C383,计分标准!A394:E414,4,FALSE))),"")</f>
        <v/>
      </c>
    </row>
    <row r="384" spans="11:14" x14ac:dyDescent="0.15">
      <c r="K384" s="17" t="str">
        <f>IFERROR(VLOOKUP(登记表!C384,计分标准!A395:B415,2,FALSE),"")</f>
        <v/>
      </c>
      <c r="N384" s="25" t="str">
        <f>IFERROR(PRODUCT(J384,(VLOOKUP(登记表!C384,计分标准!A395:E415,4,FALSE))),"")</f>
        <v/>
      </c>
    </row>
    <row r="385" spans="11:14" x14ac:dyDescent="0.15">
      <c r="K385" s="17" t="str">
        <f>IFERROR(VLOOKUP(登记表!C385,计分标准!A396:B416,2,FALSE),"")</f>
        <v/>
      </c>
      <c r="N385" s="25" t="str">
        <f>IFERROR(PRODUCT(J385,(VLOOKUP(登记表!C385,计分标准!A396:E416,4,FALSE))),"")</f>
        <v/>
      </c>
    </row>
    <row r="386" spans="11:14" x14ac:dyDescent="0.15">
      <c r="K386" s="17" t="str">
        <f>IFERROR(VLOOKUP(登记表!C386,计分标准!A397:B417,2,FALSE),"")</f>
        <v/>
      </c>
      <c r="N386" s="25" t="str">
        <f>IFERROR(PRODUCT(J386,(VLOOKUP(登记表!C386,计分标准!A397:E417,4,FALSE))),"")</f>
        <v/>
      </c>
    </row>
    <row r="387" spans="11:14" x14ac:dyDescent="0.15">
      <c r="K387" s="17" t="str">
        <f>IFERROR(VLOOKUP(登记表!C387,计分标准!A398:B418,2,FALSE),"")</f>
        <v/>
      </c>
      <c r="N387" s="25" t="str">
        <f>IFERROR(PRODUCT(J387,(VLOOKUP(登记表!C387,计分标准!A398:E418,4,FALSE))),"")</f>
        <v/>
      </c>
    </row>
    <row r="388" spans="11:14" x14ac:dyDescent="0.15">
      <c r="K388" s="17" t="str">
        <f>IFERROR(VLOOKUP(登记表!C388,计分标准!A399:B419,2,FALSE),"")</f>
        <v/>
      </c>
      <c r="N388" s="25" t="str">
        <f>IFERROR(PRODUCT(J388,(VLOOKUP(登记表!C388,计分标准!A399:E419,4,FALSE))),"")</f>
        <v/>
      </c>
    </row>
    <row r="389" spans="11:14" x14ac:dyDescent="0.15">
      <c r="K389" s="17" t="str">
        <f>IFERROR(VLOOKUP(登记表!C389,计分标准!A400:B420,2,FALSE),"")</f>
        <v/>
      </c>
      <c r="N389" s="25" t="str">
        <f>IFERROR(PRODUCT(J389,(VLOOKUP(登记表!C389,计分标准!A400:E420,4,FALSE))),"")</f>
        <v/>
      </c>
    </row>
    <row r="390" spans="11:14" x14ac:dyDescent="0.15">
      <c r="K390" s="17" t="str">
        <f>IFERROR(VLOOKUP(登记表!C390,计分标准!A401:B421,2,FALSE),"")</f>
        <v/>
      </c>
      <c r="N390" s="25" t="str">
        <f>IFERROR(PRODUCT(J390,(VLOOKUP(登记表!C390,计分标准!A401:E421,4,FALSE))),"")</f>
        <v/>
      </c>
    </row>
    <row r="391" spans="11:14" x14ac:dyDescent="0.15">
      <c r="K391" s="17" t="str">
        <f>IFERROR(VLOOKUP(登记表!C391,计分标准!A402:B422,2,FALSE),"")</f>
        <v/>
      </c>
      <c r="N391" s="25" t="str">
        <f>IFERROR(PRODUCT(J391,(VLOOKUP(登记表!C391,计分标准!A402:E422,4,FALSE))),"")</f>
        <v/>
      </c>
    </row>
    <row r="392" spans="11:14" x14ac:dyDescent="0.15">
      <c r="K392" s="17" t="str">
        <f>IFERROR(VLOOKUP(登记表!C392,计分标准!A403:B423,2,FALSE),"")</f>
        <v/>
      </c>
      <c r="N392" s="25" t="str">
        <f>IFERROR(PRODUCT(J392,(VLOOKUP(登记表!C392,计分标准!A403:E423,4,FALSE))),"")</f>
        <v/>
      </c>
    </row>
    <row r="393" spans="11:14" x14ac:dyDescent="0.15">
      <c r="K393" s="17" t="str">
        <f>IFERROR(VLOOKUP(登记表!C393,计分标准!A404:B424,2,FALSE),"")</f>
        <v/>
      </c>
      <c r="N393" s="25" t="str">
        <f>IFERROR(PRODUCT(J393,(VLOOKUP(登记表!C393,计分标准!A404:E424,4,FALSE))),"")</f>
        <v/>
      </c>
    </row>
    <row r="394" spans="11:14" x14ac:dyDescent="0.15">
      <c r="K394" s="17" t="str">
        <f>IFERROR(VLOOKUP(登记表!C394,计分标准!A405:B425,2,FALSE),"")</f>
        <v/>
      </c>
      <c r="N394" s="25" t="str">
        <f>IFERROR(PRODUCT(J394,(VLOOKUP(登记表!C394,计分标准!A405:E425,4,FALSE))),"")</f>
        <v/>
      </c>
    </row>
    <row r="395" spans="11:14" x14ac:dyDescent="0.15">
      <c r="K395" s="17" t="str">
        <f>IFERROR(VLOOKUP(登记表!C395,计分标准!A406:B426,2,FALSE),"")</f>
        <v/>
      </c>
      <c r="N395" s="25" t="str">
        <f>IFERROR(PRODUCT(J395,(VLOOKUP(登记表!C395,计分标准!A406:E426,4,FALSE))),"")</f>
        <v/>
      </c>
    </row>
    <row r="396" spans="11:14" x14ac:dyDescent="0.15">
      <c r="K396" s="17" t="str">
        <f>IFERROR(VLOOKUP(登记表!C396,计分标准!A407:B427,2,FALSE),"")</f>
        <v/>
      </c>
      <c r="N396" s="25" t="str">
        <f>IFERROR(PRODUCT(J396,(VLOOKUP(登记表!C396,计分标准!A407:E427,4,FALSE))),"")</f>
        <v/>
      </c>
    </row>
    <row r="397" spans="11:14" x14ac:dyDescent="0.15">
      <c r="N397" s="25" t="str">
        <f>IFERROR(PRODUCT(J397,(VLOOKUP(登记表!C397,计分标准!A408:E428,4,FALSE))),"")</f>
        <v/>
      </c>
    </row>
    <row r="398" spans="11:14" x14ac:dyDescent="0.15">
      <c r="N398" s="25" t="str">
        <f>IFERROR(PRODUCT(J398,(VLOOKUP(登记表!C398,计分标准!A409:E429,4,FALSE))),"")</f>
        <v/>
      </c>
    </row>
    <row r="399" spans="11:14" x14ac:dyDescent="0.15">
      <c r="N399" s="25" t="str">
        <f>IFERROR(PRODUCT(J399,(VLOOKUP(登记表!C399,计分标准!A410:E430,4,FALSE))),"")</f>
        <v/>
      </c>
    </row>
    <row r="400" spans="11:14" x14ac:dyDescent="0.15">
      <c r="N400" s="25" t="str">
        <f>IFERROR(PRODUCT(J400,(VLOOKUP(登记表!C400,计分标准!A411:E431,4,FALSE))),"")</f>
        <v/>
      </c>
    </row>
  </sheetData>
  <mergeCells count="14">
    <mergeCell ref="A1:B1"/>
    <mergeCell ref="A49:AT49"/>
    <mergeCell ref="A2:AT2"/>
    <mergeCell ref="A4:AT4"/>
    <mergeCell ref="AT5:AT6"/>
    <mergeCell ref="P5:Y5"/>
    <mergeCell ref="Z5:AG5"/>
    <mergeCell ref="AH5:AL5"/>
    <mergeCell ref="AM5:AQ5"/>
    <mergeCell ref="A5:A6"/>
    <mergeCell ref="B5:O5"/>
    <mergeCell ref="AR5:AR6"/>
    <mergeCell ref="AS5:AS6"/>
    <mergeCell ref="A3:AT3"/>
  </mergeCells>
  <phoneticPr fontId="1" type="noConversion"/>
  <dataValidations count="14">
    <dataValidation type="list" allowBlank="1" showInputMessage="1" showErrorMessage="1" sqref="W7">
      <formula1>"NATURE,SCIENCE,SCI,SSCI,ISR,A&amp;HCI,新华文摘,CSSCI,CSSCI扩展版,学报排第一,社科排第二,中国社会科学文摘,人民日报(理论版),光明日报(理论版),高等学校文科学术文摘,人大复印报刊资料,EI,CPCI-SSH(ISSHP),ISTP,其他中文核心,公开发表非核心,非公开发表"</formula1>
    </dataValidation>
    <dataValidation type="list" allowBlank="1" showInputMessage="1" showErrorMessage="1" sqref="AD7">
      <formula1>"第一,第二,第三,第四,第五,第六,第七,第八,第九,第十,十后"</formula1>
    </dataValidation>
    <dataValidation type="list" allowBlank="1" showInputMessage="1" showErrorMessage="1" sqref="C7:C41">
      <formula1>"国家级重大项目,国家级重大项目子课题,国家级重点项目,国家级一般项目(含青年项目),省部级重大项目,省级重大项目子课题,省部级重点项目,省部级一般项目(含青年项目),副省级重大项目,副省级重大项目子课题,副省级重点项目,副省级一般项目(含青年项目),市厅级重大项目,市厅级重大项目子课题,市厅级重点项目,市厅级一般项目(含青年项目),政府横向项目,非政府横向项目,校级重点项目,校级一般项目,校级扶持项目"</formula1>
    </dataValidation>
    <dataValidation type="list" allowBlank="1" showInputMessage="1" showErrorMessage="1" sqref="F7:F48">
      <formula1>"是,否"</formula1>
    </dataValidation>
    <dataValidation type="list" allowBlank="1" showInputMessage="1" showErrorMessage="1" sqref="G7:G48">
      <formula1>"优秀,良好,通过"</formula1>
    </dataValidation>
    <dataValidation type="list" allowBlank="1" showInputMessage="1" showErrorMessage="1" sqref="I7:I48">
      <formula1>"国家社科规划办,教育部,省教育厅,省社科规划办,省科技厅,省信息产业厅,省发改委,市社科规划办,其他校外单位,学校自筹"</formula1>
    </dataValidation>
    <dataValidation type="list" allowBlank="1" showInputMessage="1" showErrorMessage="1" sqref="Q7:Q48">
      <formula1>"学术论文,书评,会议综述"</formula1>
    </dataValidation>
    <dataValidation type="list" allowBlank="1" showInputMessage="1" showErrorMessage="1" sqref="V7:V48">
      <formula1>"特等,A1类,A2类,B1类,B2类,B3类,B4类,C1类,C2类,D类"</formula1>
    </dataValidation>
    <dataValidation type="list" allowBlank="1" showInputMessage="1" showErrorMessage="1" sqref="U7:U48">
      <formula1>"第一,第二"</formula1>
    </dataValidation>
    <dataValidation type="list" allowBlank="1" showInputMessage="1" showErrorMessage="1" sqref="AE7:AE48 AO7:AO48">
      <formula1>"1,2,3"</formula1>
    </dataValidation>
    <dataValidation type="list" allowBlank="1" showInputMessage="1" showErrorMessage="1" sqref="AA7:AA48">
      <formula1>"学术专著,学术专著(修订版),学术译著,学术译著(修订版),学术编著,学术编著(修订版),词典类工具书,词典类工具书(修订版),其他工具书,其他工具书(修订版)"</formula1>
    </dataValidation>
    <dataValidation type="list" allowBlank="1" showInputMessage="1" showErrorMessage="1" sqref="AI7:AI48">
      <formula1>"国家级政府科研奖,省部级政府科研奖,副省级政府科研奖,市厅级政府科研奖,国家级学术团体奖,省级学术团体奖"</formula1>
    </dataValidation>
    <dataValidation type="list" allowBlank="1" showInputMessage="1" showErrorMessage="1" sqref="AJ7:AJ48">
      <formula1>"一等,二等,三等"</formula1>
    </dataValidation>
    <dataValidation type="list" allowBlank="1" showInputMessage="1" showErrorMessage="1" sqref="AN7:AN48">
      <formula1>"美术类,音乐类,体育类,文学类"</formula1>
    </dataValidation>
  </dataValidations>
  <pageMargins left="0.11811023622047245" right="0.11811023622047245" top="0.39370078740157483" bottom="0.35433070866141736" header="0" footer="0"/>
  <pageSetup paperSize="8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9"/>
  <sheetViews>
    <sheetView workbookViewId="0">
      <selection activeCell="D2" sqref="D2"/>
    </sheetView>
  </sheetViews>
  <sheetFormatPr defaultRowHeight="13.5" x14ac:dyDescent="0.15"/>
  <cols>
    <col min="1" max="1" width="25.875" customWidth="1"/>
    <col min="2" max="3" width="19.5" customWidth="1"/>
    <col min="4" max="4" width="15.5" customWidth="1"/>
    <col min="5" max="5" width="16.625" customWidth="1"/>
    <col min="6" max="6" width="47" customWidth="1"/>
  </cols>
  <sheetData>
    <row r="1" spans="1:6" x14ac:dyDescent="0.15">
      <c r="A1" s="3" t="s">
        <v>10</v>
      </c>
      <c r="B1" s="3" t="s">
        <v>127</v>
      </c>
      <c r="C1" s="21" t="s">
        <v>128</v>
      </c>
      <c r="D1" s="3" t="s">
        <v>11</v>
      </c>
      <c r="E1" s="3" t="s">
        <v>39</v>
      </c>
      <c r="F1" s="3" t="s">
        <v>31</v>
      </c>
    </row>
    <row r="2" spans="1:6" x14ac:dyDescent="0.15">
      <c r="A2" s="1" t="s">
        <v>12</v>
      </c>
      <c r="B2" s="1">
        <v>300</v>
      </c>
      <c r="C2" s="1">
        <v>300</v>
      </c>
      <c r="D2" s="1">
        <v>200</v>
      </c>
      <c r="E2" s="2">
        <v>6</v>
      </c>
      <c r="F2" s="40" t="s">
        <v>98</v>
      </c>
    </row>
    <row r="3" spans="1:6" x14ac:dyDescent="0.15">
      <c r="A3" s="1" t="s">
        <v>13</v>
      </c>
      <c r="B3" s="1">
        <v>150</v>
      </c>
      <c r="C3" s="1">
        <v>150</v>
      </c>
      <c r="D3" s="1">
        <v>100</v>
      </c>
      <c r="E3" s="2">
        <v>6</v>
      </c>
      <c r="F3" s="42"/>
    </row>
    <row r="4" spans="1:6" x14ac:dyDescent="0.15">
      <c r="A4" s="1" t="s">
        <v>14</v>
      </c>
      <c r="B4" s="1">
        <v>150</v>
      </c>
      <c r="C4" s="1">
        <v>150</v>
      </c>
      <c r="D4" s="1">
        <v>100</v>
      </c>
      <c r="E4" s="2">
        <v>6</v>
      </c>
      <c r="F4" s="42"/>
    </row>
    <row r="5" spans="1:6" x14ac:dyDescent="0.15">
      <c r="A5" s="1" t="s">
        <v>38</v>
      </c>
      <c r="B5" s="1">
        <v>100</v>
      </c>
      <c r="C5" s="1">
        <v>100</v>
      </c>
      <c r="D5" s="1">
        <v>60</v>
      </c>
      <c r="E5" s="2">
        <v>6</v>
      </c>
      <c r="F5" s="42"/>
    </row>
    <row r="6" spans="1:6" x14ac:dyDescent="0.15">
      <c r="A6" s="1" t="s">
        <v>15</v>
      </c>
      <c r="B6" s="1">
        <v>150</v>
      </c>
      <c r="C6" s="1">
        <v>150</v>
      </c>
      <c r="D6" s="1">
        <v>80</v>
      </c>
      <c r="E6" s="2">
        <v>6</v>
      </c>
      <c r="F6" s="42"/>
    </row>
    <row r="7" spans="1:6" x14ac:dyDescent="0.15">
      <c r="A7" s="1" t="s">
        <v>16</v>
      </c>
      <c r="B7" s="1">
        <v>100</v>
      </c>
      <c r="C7" s="1">
        <v>100</v>
      </c>
      <c r="D7" s="1">
        <v>50</v>
      </c>
      <c r="E7" s="2">
        <v>6</v>
      </c>
      <c r="F7" s="42"/>
    </row>
    <row r="8" spans="1:6" x14ac:dyDescent="0.15">
      <c r="A8" s="1" t="s">
        <v>17</v>
      </c>
      <c r="B8" s="1">
        <v>100</v>
      </c>
      <c r="C8" s="1">
        <v>100</v>
      </c>
      <c r="D8" s="1">
        <v>50</v>
      </c>
      <c r="E8" s="2">
        <v>6</v>
      </c>
      <c r="F8" s="42"/>
    </row>
    <row r="9" spans="1:6" x14ac:dyDescent="0.15">
      <c r="A9" s="1" t="s">
        <v>37</v>
      </c>
      <c r="B9" s="1">
        <v>50</v>
      </c>
      <c r="C9" s="1">
        <v>50</v>
      </c>
      <c r="D9" s="1">
        <v>30</v>
      </c>
      <c r="E9" s="2">
        <v>6</v>
      </c>
      <c r="F9" s="42"/>
    </row>
    <row r="10" spans="1:6" x14ac:dyDescent="0.15">
      <c r="A10" s="1" t="s">
        <v>18</v>
      </c>
      <c r="B10" s="1">
        <v>50</v>
      </c>
      <c r="C10" s="1">
        <v>50</v>
      </c>
      <c r="D10" s="1">
        <v>40</v>
      </c>
      <c r="E10" s="2">
        <v>6</v>
      </c>
      <c r="F10" s="42"/>
    </row>
    <row r="11" spans="1:6" x14ac:dyDescent="0.15">
      <c r="A11" s="1" t="s">
        <v>19</v>
      </c>
      <c r="B11" s="1">
        <v>40</v>
      </c>
      <c r="C11" s="1">
        <v>40</v>
      </c>
      <c r="D11" s="1">
        <v>30</v>
      </c>
      <c r="E11" s="2">
        <v>6</v>
      </c>
      <c r="F11" s="42"/>
    </row>
    <row r="12" spans="1:6" x14ac:dyDescent="0.15">
      <c r="A12" s="1" t="s">
        <v>29</v>
      </c>
      <c r="B12" s="1">
        <v>40</v>
      </c>
      <c r="C12" s="1">
        <v>40</v>
      </c>
      <c r="D12" s="1">
        <v>30</v>
      </c>
      <c r="E12" s="2">
        <v>6</v>
      </c>
      <c r="F12" s="42"/>
    </row>
    <row r="13" spans="1:6" x14ac:dyDescent="0.15">
      <c r="A13" s="1" t="s">
        <v>20</v>
      </c>
      <c r="B13" s="1">
        <v>30</v>
      </c>
      <c r="C13" s="1">
        <v>30</v>
      </c>
      <c r="D13" s="1">
        <v>10</v>
      </c>
      <c r="E13" s="2">
        <v>6</v>
      </c>
      <c r="F13" s="42"/>
    </row>
    <row r="14" spans="1:6" x14ac:dyDescent="0.15">
      <c r="A14" s="1" t="s">
        <v>21</v>
      </c>
      <c r="B14" s="1">
        <v>40</v>
      </c>
      <c r="C14" s="1">
        <v>40</v>
      </c>
      <c r="D14" s="1">
        <v>20</v>
      </c>
      <c r="E14" s="2">
        <v>6</v>
      </c>
      <c r="F14" s="42"/>
    </row>
    <row r="15" spans="1:6" x14ac:dyDescent="0.15">
      <c r="A15" s="1" t="s">
        <v>22</v>
      </c>
      <c r="B15" s="1">
        <v>25</v>
      </c>
      <c r="C15" s="1">
        <v>25</v>
      </c>
      <c r="D15" s="1">
        <v>10</v>
      </c>
      <c r="E15" s="2">
        <v>6</v>
      </c>
      <c r="F15" s="42"/>
    </row>
    <row r="16" spans="1:6" x14ac:dyDescent="0.15">
      <c r="A16" s="1" t="s">
        <v>30</v>
      </c>
      <c r="B16" s="1">
        <v>25</v>
      </c>
      <c r="C16" s="1">
        <v>25</v>
      </c>
      <c r="D16" s="1">
        <v>10</v>
      </c>
      <c r="E16" s="2">
        <v>6</v>
      </c>
      <c r="F16" s="42"/>
    </row>
    <row r="17" spans="1:6" x14ac:dyDescent="0.15">
      <c r="A17" s="1" t="s">
        <v>23</v>
      </c>
      <c r="B17" s="1">
        <v>15</v>
      </c>
      <c r="C17" s="1">
        <v>15</v>
      </c>
      <c r="D17" s="1">
        <v>5</v>
      </c>
      <c r="E17" s="2">
        <v>6</v>
      </c>
      <c r="F17" s="41"/>
    </row>
    <row r="18" spans="1:6" x14ac:dyDescent="0.15">
      <c r="A18" s="1" t="s">
        <v>24</v>
      </c>
      <c r="B18" s="1">
        <v>0</v>
      </c>
      <c r="C18" s="1">
        <v>30</v>
      </c>
      <c r="D18" s="1">
        <v>0</v>
      </c>
      <c r="E18" s="2">
        <v>10</v>
      </c>
      <c r="F18" s="40" t="s">
        <v>99</v>
      </c>
    </row>
    <row r="19" spans="1:6" x14ac:dyDescent="0.15">
      <c r="A19" s="1" t="s">
        <v>25</v>
      </c>
      <c r="B19" s="1">
        <v>0</v>
      </c>
      <c r="C19" s="1">
        <v>25</v>
      </c>
      <c r="D19" s="1">
        <v>0</v>
      </c>
      <c r="E19" s="2">
        <v>8</v>
      </c>
      <c r="F19" s="41"/>
    </row>
    <row r="20" spans="1:6" x14ac:dyDescent="0.15">
      <c r="A20" s="1" t="s">
        <v>26</v>
      </c>
      <c r="B20" s="1">
        <v>0</v>
      </c>
      <c r="C20" s="1">
        <v>25</v>
      </c>
      <c r="D20" s="1">
        <v>0</v>
      </c>
      <c r="E20" s="1">
        <v>0</v>
      </c>
      <c r="F20" s="38" t="s">
        <v>100</v>
      </c>
    </row>
    <row r="21" spans="1:6" x14ac:dyDescent="0.15">
      <c r="A21" s="1" t="s">
        <v>27</v>
      </c>
      <c r="B21" s="1">
        <v>0</v>
      </c>
      <c r="C21" s="1">
        <v>20</v>
      </c>
      <c r="D21" s="1">
        <v>0</v>
      </c>
      <c r="E21" s="1">
        <v>0</v>
      </c>
      <c r="F21" s="39"/>
    </row>
    <row r="22" spans="1:6" x14ac:dyDescent="0.15">
      <c r="A22" s="1" t="s">
        <v>28</v>
      </c>
      <c r="B22" s="1">
        <v>0</v>
      </c>
      <c r="C22" s="1">
        <v>15</v>
      </c>
      <c r="D22" s="1">
        <v>0</v>
      </c>
      <c r="E22" s="1">
        <v>0</v>
      </c>
      <c r="F22" s="39"/>
    </row>
    <row r="23" spans="1:6" x14ac:dyDescent="0.15">
      <c r="A23" s="4" t="s">
        <v>36</v>
      </c>
    </row>
    <row r="26" spans="1:6" x14ac:dyDescent="0.15">
      <c r="A26" s="3" t="s">
        <v>41</v>
      </c>
      <c r="B26" s="3" t="s">
        <v>42</v>
      </c>
      <c r="C26" s="43" t="s">
        <v>43</v>
      </c>
      <c r="D26" s="44"/>
      <c r="E26" s="44"/>
      <c r="F26" s="45"/>
    </row>
    <row r="27" spans="1:6" x14ac:dyDescent="0.15">
      <c r="A27" s="1" t="s">
        <v>103</v>
      </c>
      <c r="B27" s="1">
        <v>3000</v>
      </c>
      <c r="C27" s="46"/>
      <c r="D27" s="47"/>
      <c r="E27" s="47"/>
      <c r="F27" s="48"/>
    </row>
    <row r="28" spans="1:6" x14ac:dyDescent="0.15">
      <c r="A28" s="1" t="s">
        <v>44</v>
      </c>
      <c r="B28" s="1">
        <v>200</v>
      </c>
      <c r="C28" s="46"/>
      <c r="D28" s="47"/>
      <c r="E28" s="47"/>
      <c r="F28" s="48"/>
    </row>
    <row r="29" spans="1:6" x14ac:dyDescent="0.15">
      <c r="A29" s="1" t="s">
        <v>45</v>
      </c>
      <c r="B29" s="1">
        <v>140</v>
      </c>
      <c r="C29" s="46" t="s">
        <v>114</v>
      </c>
      <c r="D29" s="47"/>
      <c r="E29" s="47"/>
      <c r="F29" s="48"/>
    </row>
    <row r="30" spans="1:6" x14ac:dyDescent="0.15">
      <c r="A30" s="1" t="s">
        <v>46</v>
      </c>
      <c r="B30" s="1">
        <v>55</v>
      </c>
      <c r="C30" s="46"/>
      <c r="D30" s="47"/>
      <c r="E30" s="47"/>
      <c r="F30" s="48"/>
    </row>
    <row r="31" spans="1:6" x14ac:dyDescent="0.15">
      <c r="A31" s="1" t="s">
        <v>47</v>
      </c>
      <c r="B31" s="1">
        <v>35</v>
      </c>
      <c r="C31" s="46"/>
      <c r="D31" s="47"/>
      <c r="E31" s="47"/>
      <c r="F31" s="48"/>
    </row>
    <row r="32" spans="1:6" x14ac:dyDescent="0.15">
      <c r="A32" s="1" t="s">
        <v>48</v>
      </c>
      <c r="B32" s="1">
        <v>25</v>
      </c>
      <c r="C32" s="46"/>
      <c r="D32" s="47"/>
      <c r="E32" s="47"/>
      <c r="F32" s="48"/>
    </row>
    <row r="33" spans="1:6" x14ac:dyDescent="0.15">
      <c r="A33" s="1" t="s">
        <v>49</v>
      </c>
      <c r="B33" s="1">
        <v>16</v>
      </c>
      <c r="C33" s="46"/>
      <c r="D33" s="47"/>
      <c r="E33" s="47"/>
      <c r="F33" s="48"/>
    </row>
    <row r="34" spans="1:6" x14ac:dyDescent="0.15">
      <c r="A34" s="1" t="s">
        <v>50</v>
      </c>
      <c r="B34" s="1">
        <v>12</v>
      </c>
      <c r="C34" s="46"/>
      <c r="D34" s="47"/>
      <c r="E34" s="47"/>
      <c r="F34" s="48"/>
    </row>
    <row r="35" spans="1:6" x14ac:dyDescent="0.15">
      <c r="A35" s="1" t="s">
        <v>51</v>
      </c>
      <c r="B35" s="1">
        <v>5</v>
      </c>
      <c r="C35" s="46"/>
      <c r="D35" s="47"/>
      <c r="E35" s="47"/>
      <c r="F35" s="48"/>
    </row>
    <row r="36" spans="1:6" x14ac:dyDescent="0.15">
      <c r="A36" s="1" t="s">
        <v>52</v>
      </c>
      <c r="B36" s="1">
        <v>3</v>
      </c>
      <c r="C36" s="46" t="s">
        <v>115</v>
      </c>
      <c r="D36" s="47"/>
      <c r="E36" s="47"/>
      <c r="F36" s="48"/>
    </row>
    <row r="41" spans="1:6" x14ac:dyDescent="0.15">
      <c r="A41" s="10" t="s">
        <v>107</v>
      </c>
      <c r="B41" s="6" t="s">
        <v>69</v>
      </c>
      <c r="C41" s="6" t="s">
        <v>70</v>
      </c>
      <c r="D41" s="6" t="s">
        <v>71</v>
      </c>
      <c r="E41" s="49"/>
      <c r="F41" s="49"/>
    </row>
    <row r="42" spans="1:6" x14ac:dyDescent="0.15">
      <c r="A42" s="1" t="str">
        <f t="shared" ref="A42:A71" si="0">B42&amp;C42</f>
        <v>学术专著1</v>
      </c>
      <c r="B42" s="9" t="s">
        <v>72</v>
      </c>
      <c r="C42" s="1">
        <v>1</v>
      </c>
      <c r="D42" s="1">
        <v>10</v>
      </c>
      <c r="E42" s="49"/>
      <c r="F42" s="49"/>
    </row>
    <row r="43" spans="1:6" x14ac:dyDescent="0.15">
      <c r="A43" s="1" t="str">
        <f t="shared" si="0"/>
        <v>学术专著2</v>
      </c>
      <c r="B43" s="9" t="s">
        <v>72</v>
      </c>
      <c r="C43" s="1">
        <v>2</v>
      </c>
      <c r="D43" s="1">
        <v>6</v>
      </c>
      <c r="E43" s="49"/>
      <c r="F43" s="49"/>
    </row>
    <row r="44" spans="1:6" x14ac:dyDescent="0.15">
      <c r="A44" s="1" t="str">
        <f t="shared" si="0"/>
        <v>学术专著3</v>
      </c>
      <c r="B44" s="9" t="s">
        <v>72</v>
      </c>
      <c r="C44" s="1">
        <v>3</v>
      </c>
      <c r="D44" s="1">
        <v>2</v>
      </c>
      <c r="E44" s="49"/>
      <c r="F44" s="49"/>
    </row>
    <row r="45" spans="1:6" x14ac:dyDescent="0.15">
      <c r="A45" s="1" t="str">
        <f t="shared" si="0"/>
        <v>学术专著(修订版)1</v>
      </c>
      <c r="B45" s="9" t="s">
        <v>108</v>
      </c>
      <c r="C45" s="1">
        <v>1</v>
      </c>
      <c r="D45" s="1">
        <v>3</v>
      </c>
      <c r="E45" s="49"/>
      <c r="F45" s="49"/>
    </row>
    <row r="46" spans="1:6" x14ac:dyDescent="0.15">
      <c r="A46" s="1" t="str">
        <f t="shared" si="0"/>
        <v>学术专著(修订版)2</v>
      </c>
      <c r="B46" s="9" t="s">
        <v>108</v>
      </c>
      <c r="C46" s="1">
        <v>2</v>
      </c>
      <c r="D46" s="1">
        <v>1.8</v>
      </c>
      <c r="E46" s="49"/>
      <c r="F46" s="49"/>
    </row>
    <row r="47" spans="1:6" x14ac:dyDescent="0.15">
      <c r="A47" s="1" t="str">
        <f t="shared" si="0"/>
        <v>学术专著(修订版)3</v>
      </c>
      <c r="B47" s="9" t="s">
        <v>108</v>
      </c>
      <c r="C47" s="1">
        <v>3</v>
      </c>
      <c r="D47" s="1">
        <v>0.9</v>
      </c>
      <c r="E47" s="49"/>
      <c r="F47" s="49"/>
    </row>
    <row r="48" spans="1:6" x14ac:dyDescent="0.15">
      <c r="A48" s="1" t="str">
        <f t="shared" si="0"/>
        <v>学术译著1</v>
      </c>
      <c r="B48" s="9" t="s">
        <v>73</v>
      </c>
      <c r="C48" s="1">
        <v>1</v>
      </c>
      <c r="D48" s="1">
        <v>8</v>
      </c>
      <c r="E48" s="49"/>
      <c r="F48" s="49"/>
    </row>
    <row r="49" spans="1:6" x14ac:dyDescent="0.15">
      <c r="A49" s="1" t="str">
        <f t="shared" si="0"/>
        <v>学术译著2</v>
      </c>
      <c r="B49" s="9" t="s">
        <v>73</v>
      </c>
      <c r="C49" s="1">
        <v>2</v>
      </c>
      <c r="D49" s="1">
        <v>5</v>
      </c>
      <c r="E49" s="49"/>
      <c r="F49" s="49"/>
    </row>
    <row r="50" spans="1:6" x14ac:dyDescent="0.15">
      <c r="A50" s="1" t="str">
        <f t="shared" si="0"/>
        <v>学术译著3</v>
      </c>
      <c r="B50" s="9" t="s">
        <v>73</v>
      </c>
      <c r="C50" s="1">
        <v>3</v>
      </c>
      <c r="D50" s="1">
        <v>1.5</v>
      </c>
      <c r="E50" s="49"/>
      <c r="F50" s="49"/>
    </row>
    <row r="51" spans="1:6" x14ac:dyDescent="0.15">
      <c r="A51" s="1" t="str">
        <f t="shared" si="0"/>
        <v>学术译著(修订版)1</v>
      </c>
      <c r="B51" s="9" t="s">
        <v>109</v>
      </c>
      <c r="C51" s="1">
        <v>1</v>
      </c>
      <c r="D51" s="1">
        <v>2.4</v>
      </c>
      <c r="E51" s="49"/>
      <c r="F51" s="49"/>
    </row>
    <row r="52" spans="1:6" x14ac:dyDescent="0.15">
      <c r="A52" s="1" t="str">
        <f t="shared" si="0"/>
        <v>学术译著(修订版)2</v>
      </c>
      <c r="B52" s="9" t="s">
        <v>109</v>
      </c>
      <c r="C52" s="1">
        <v>2</v>
      </c>
      <c r="D52" s="1">
        <v>1.5</v>
      </c>
      <c r="E52" s="49"/>
      <c r="F52" s="49"/>
    </row>
    <row r="53" spans="1:6" x14ac:dyDescent="0.15">
      <c r="A53" s="1" t="str">
        <f t="shared" si="0"/>
        <v>学术译著(修订版)3</v>
      </c>
      <c r="B53" s="9" t="s">
        <v>109</v>
      </c>
      <c r="C53" s="1">
        <v>3</v>
      </c>
      <c r="D53" s="1">
        <v>0.45</v>
      </c>
      <c r="E53" s="49"/>
      <c r="F53" s="49"/>
    </row>
    <row r="54" spans="1:6" x14ac:dyDescent="0.15">
      <c r="A54" s="1" t="str">
        <f t="shared" si="0"/>
        <v>学术编著1</v>
      </c>
      <c r="B54" s="9" t="s">
        <v>74</v>
      </c>
      <c r="C54" s="1">
        <v>1</v>
      </c>
      <c r="D54" s="1">
        <v>7</v>
      </c>
      <c r="E54" s="49"/>
      <c r="F54" s="49"/>
    </row>
    <row r="55" spans="1:6" x14ac:dyDescent="0.15">
      <c r="A55" s="1" t="str">
        <f t="shared" si="0"/>
        <v>学术编著2</v>
      </c>
      <c r="B55" s="9" t="s">
        <v>74</v>
      </c>
      <c r="C55" s="1">
        <v>2</v>
      </c>
      <c r="D55" s="1">
        <v>5</v>
      </c>
      <c r="E55" s="49"/>
      <c r="F55" s="49"/>
    </row>
    <row r="56" spans="1:6" x14ac:dyDescent="0.15">
      <c r="A56" s="1" t="str">
        <f t="shared" si="0"/>
        <v>学术编著3</v>
      </c>
      <c r="B56" s="9" t="s">
        <v>74</v>
      </c>
      <c r="C56" s="1">
        <v>3</v>
      </c>
      <c r="D56" s="1">
        <v>1.5</v>
      </c>
      <c r="E56" s="49"/>
      <c r="F56" s="49"/>
    </row>
    <row r="57" spans="1:6" x14ac:dyDescent="0.15">
      <c r="A57" s="1" t="str">
        <f t="shared" si="0"/>
        <v>学术编著(修订版)1</v>
      </c>
      <c r="B57" s="9" t="s">
        <v>110</v>
      </c>
      <c r="C57" s="1">
        <v>1</v>
      </c>
      <c r="D57" s="1">
        <v>2.1</v>
      </c>
      <c r="E57" s="49"/>
      <c r="F57" s="49"/>
    </row>
    <row r="58" spans="1:6" x14ac:dyDescent="0.15">
      <c r="A58" s="1" t="str">
        <f t="shared" si="0"/>
        <v>学术编著(修订版)2</v>
      </c>
      <c r="B58" s="9" t="s">
        <v>110</v>
      </c>
      <c r="C58" s="1">
        <v>2</v>
      </c>
      <c r="D58" s="1">
        <v>1.5</v>
      </c>
      <c r="E58" s="49"/>
      <c r="F58" s="49"/>
    </row>
    <row r="59" spans="1:6" x14ac:dyDescent="0.15">
      <c r="A59" s="1" t="str">
        <f t="shared" si="0"/>
        <v>学术编著(修订版)3</v>
      </c>
      <c r="B59" s="9" t="s">
        <v>110</v>
      </c>
      <c r="C59" s="1">
        <v>3</v>
      </c>
      <c r="D59" s="1">
        <v>0.45</v>
      </c>
      <c r="E59" s="49"/>
      <c r="F59" s="49"/>
    </row>
    <row r="60" spans="1:6" x14ac:dyDescent="0.15">
      <c r="A60" s="1" t="str">
        <f t="shared" si="0"/>
        <v>词典类工具书1</v>
      </c>
      <c r="B60" s="9" t="s">
        <v>75</v>
      </c>
      <c r="C60" s="1">
        <v>1</v>
      </c>
      <c r="D60" s="1">
        <v>7</v>
      </c>
      <c r="E60" s="49"/>
      <c r="F60" s="49"/>
    </row>
    <row r="61" spans="1:6" x14ac:dyDescent="0.15">
      <c r="A61" s="1" t="str">
        <f t="shared" si="0"/>
        <v>词典类工具书2</v>
      </c>
      <c r="B61" s="9" t="s">
        <v>75</v>
      </c>
      <c r="C61" s="1">
        <v>2</v>
      </c>
      <c r="D61" s="1">
        <v>5</v>
      </c>
      <c r="E61" s="49"/>
      <c r="F61" s="49"/>
    </row>
    <row r="62" spans="1:6" x14ac:dyDescent="0.15">
      <c r="A62" s="1" t="str">
        <f t="shared" si="0"/>
        <v>词典类工具书3</v>
      </c>
      <c r="B62" s="9" t="s">
        <v>75</v>
      </c>
      <c r="C62" s="1">
        <v>3</v>
      </c>
      <c r="D62" s="1">
        <v>1.5</v>
      </c>
      <c r="E62" s="49"/>
      <c r="F62" s="49"/>
    </row>
    <row r="63" spans="1:6" x14ac:dyDescent="0.15">
      <c r="A63" s="1" t="str">
        <f t="shared" si="0"/>
        <v>词典类工具书(修订版)1</v>
      </c>
      <c r="B63" s="9" t="s">
        <v>111</v>
      </c>
      <c r="C63" s="1">
        <v>1</v>
      </c>
      <c r="D63" s="1">
        <v>2.1</v>
      </c>
      <c r="E63" s="49"/>
      <c r="F63" s="49"/>
    </row>
    <row r="64" spans="1:6" x14ac:dyDescent="0.15">
      <c r="A64" s="1" t="str">
        <f t="shared" si="0"/>
        <v>词典类工具书(修订版)2</v>
      </c>
      <c r="B64" s="9" t="s">
        <v>111</v>
      </c>
      <c r="C64" s="1">
        <v>2</v>
      </c>
      <c r="D64" s="1">
        <v>1.5</v>
      </c>
      <c r="E64" s="49"/>
      <c r="F64" s="49"/>
    </row>
    <row r="65" spans="1:6" x14ac:dyDescent="0.15">
      <c r="A65" s="1" t="str">
        <f t="shared" si="0"/>
        <v>词典类工具书(修订版)3</v>
      </c>
      <c r="B65" s="9" t="s">
        <v>111</v>
      </c>
      <c r="C65" s="1">
        <v>3</v>
      </c>
      <c r="D65" s="1">
        <v>0.45</v>
      </c>
      <c r="E65" s="49"/>
      <c r="F65" s="49"/>
    </row>
    <row r="66" spans="1:6" x14ac:dyDescent="0.15">
      <c r="A66" s="1" t="str">
        <f t="shared" si="0"/>
        <v>其他工具书1</v>
      </c>
      <c r="B66" s="9" t="s">
        <v>76</v>
      </c>
      <c r="C66" s="1">
        <v>1</v>
      </c>
      <c r="D66" s="1">
        <v>4</v>
      </c>
      <c r="E66" s="49" t="s">
        <v>113</v>
      </c>
      <c r="F66" s="49"/>
    </row>
    <row r="67" spans="1:6" x14ac:dyDescent="0.15">
      <c r="A67" s="1" t="str">
        <f t="shared" si="0"/>
        <v>其他工具书2</v>
      </c>
      <c r="B67" s="9" t="s">
        <v>76</v>
      </c>
      <c r="C67" s="1">
        <v>2</v>
      </c>
      <c r="D67" s="1">
        <v>2</v>
      </c>
      <c r="E67" s="49"/>
      <c r="F67" s="49"/>
    </row>
    <row r="68" spans="1:6" x14ac:dyDescent="0.15">
      <c r="A68" s="1" t="str">
        <f t="shared" si="0"/>
        <v>其他工具书3</v>
      </c>
      <c r="B68" s="9" t="s">
        <v>76</v>
      </c>
      <c r="C68" s="1">
        <v>3</v>
      </c>
      <c r="D68" s="1">
        <v>1</v>
      </c>
      <c r="E68" s="49"/>
      <c r="F68" s="49"/>
    </row>
    <row r="69" spans="1:6" x14ac:dyDescent="0.15">
      <c r="A69" s="11" t="str">
        <f t="shared" si="0"/>
        <v>其他工具书(修订版)1</v>
      </c>
      <c r="B69" s="9" t="s">
        <v>112</v>
      </c>
      <c r="C69" s="11">
        <v>1</v>
      </c>
      <c r="D69" s="11">
        <v>1.2</v>
      </c>
      <c r="E69" s="49"/>
      <c r="F69" s="49"/>
    </row>
    <row r="70" spans="1:6" x14ac:dyDescent="0.15">
      <c r="A70" s="11" t="str">
        <f t="shared" si="0"/>
        <v>其他工具书(修订版)2</v>
      </c>
      <c r="B70" s="9" t="s">
        <v>112</v>
      </c>
      <c r="C70" s="11">
        <v>2</v>
      </c>
      <c r="D70" s="11">
        <v>0.6</v>
      </c>
      <c r="E70" s="49"/>
      <c r="F70" s="49"/>
    </row>
    <row r="71" spans="1:6" x14ac:dyDescent="0.15">
      <c r="A71" s="11" t="str">
        <f t="shared" si="0"/>
        <v>其他工具书(修订版)3</v>
      </c>
      <c r="B71" s="9" t="s">
        <v>112</v>
      </c>
      <c r="C71" s="11">
        <v>3</v>
      </c>
      <c r="D71" s="11">
        <v>0.3</v>
      </c>
      <c r="E71" s="49"/>
      <c r="F71" s="49"/>
    </row>
    <row r="75" spans="1:6" x14ac:dyDescent="0.15">
      <c r="A75" s="10" t="s">
        <v>116</v>
      </c>
      <c r="B75" s="8" t="s">
        <v>77</v>
      </c>
      <c r="C75" s="8" t="s">
        <v>78</v>
      </c>
      <c r="D75" s="5" t="s">
        <v>79</v>
      </c>
    </row>
    <row r="76" spans="1:6" x14ac:dyDescent="0.15">
      <c r="A76" s="1" t="str">
        <f t="shared" ref="A76:A93" si="1">B76&amp;C76</f>
        <v>国家级政府科研奖一等</v>
      </c>
      <c r="B76" s="9" t="s">
        <v>80</v>
      </c>
      <c r="C76" s="1" t="s">
        <v>81</v>
      </c>
      <c r="D76" s="1">
        <v>600</v>
      </c>
    </row>
    <row r="77" spans="1:6" x14ac:dyDescent="0.15">
      <c r="A77" s="1" t="str">
        <f t="shared" si="1"/>
        <v>国家级政府科研奖二等</v>
      </c>
      <c r="B77" s="9" t="s">
        <v>80</v>
      </c>
      <c r="C77" s="1" t="s">
        <v>82</v>
      </c>
      <c r="D77" s="1">
        <v>400</v>
      </c>
    </row>
    <row r="78" spans="1:6" x14ac:dyDescent="0.15">
      <c r="A78" s="1" t="str">
        <f t="shared" si="1"/>
        <v>国家级政府科研奖三等</v>
      </c>
      <c r="B78" s="9" t="s">
        <v>80</v>
      </c>
      <c r="C78" s="1" t="s">
        <v>83</v>
      </c>
      <c r="D78" s="1">
        <v>300</v>
      </c>
    </row>
    <row r="79" spans="1:6" x14ac:dyDescent="0.15">
      <c r="A79" s="1" t="str">
        <f t="shared" si="1"/>
        <v>省部级政府科研奖一等</v>
      </c>
      <c r="B79" s="9" t="s">
        <v>84</v>
      </c>
      <c r="C79" s="1" t="s">
        <v>81</v>
      </c>
      <c r="D79" s="1">
        <v>300</v>
      </c>
    </row>
    <row r="80" spans="1:6" x14ac:dyDescent="0.15">
      <c r="A80" s="1" t="str">
        <f t="shared" si="1"/>
        <v>省部级政府科研奖二等</v>
      </c>
      <c r="B80" s="9" t="s">
        <v>84</v>
      </c>
      <c r="C80" s="1" t="s">
        <v>82</v>
      </c>
      <c r="D80" s="1">
        <v>250</v>
      </c>
    </row>
    <row r="81" spans="1:4" x14ac:dyDescent="0.15">
      <c r="A81" s="1" t="str">
        <f t="shared" si="1"/>
        <v>省部级政府科研奖三等</v>
      </c>
      <c r="B81" s="9" t="s">
        <v>84</v>
      </c>
      <c r="C81" s="1" t="s">
        <v>85</v>
      </c>
      <c r="D81" s="1">
        <v>200</v>
      </c>
    </row>
    <row r="82" spans="1:4" x14ac:dyDescent="0.15">
      <c r="A82" s="1" t="str">
        <f t="shared" si="1"/>
        <v>副省级政府科研奖一等</v>
      </c>
      <c r="B82" s="9" t="s">
        <v>86</v>
      </c>
      <c r="C82" s="1" t="s">
        <v>81</v>
      </c>
      <c r="D82" s="1">
        <v>200</v>
      </c>
    </row>
    <row r="83" spans="1:4" x14ac:dyDescent="0.15">
      <c r="A83" s="1" t="str">
        <f t="shared" si="1"/>
        <v>副省级政府科研奖二等</v>
      </c>
      <c r="B83" s="9" t="s">
        <v>86</v>
      </c>
      <c r="C83" s="1" t="s">
        <v>82</v>
      </c>
      <c r="D83" s="1">
        <v>150</v>
      </c>
    </row>
    <row r="84" spans="1:4" x14ac:dyDescent="0.15">
      <c r="A84" s="1" t="str">
        <f t="shared" si="1"/>
        <v>副省级政府科研奖三等</v>
      </c>
      <c r="B84" s="9" t="s">
        <v>86</v>
      </c>
      <c r="C84" s="1" t="s">
        <v>85</v>
      </c>
      <c r="D84" s="1">
        <v>100</v>
      </c>
    </row>
    <row r="85" spans="1:4" x14ac:dyDescent="0.15">
      <c r="A85" s="1" t="str">
        <f t="shared" si="1"/>
        <v>市厅级政府科研奖一等</v>
      </c>
      <c r="B85" s="9" t="s">
        <v>87</v>
      </c>
      <c r="C85" s="1" t="s">
        <v>81</v>
      </c>
      <c r="D85" s="1">
        <v>100</v>
      </c>
    </row>
    <row r="86" spans="1:4" x14ac:dyDescent="0.15">
      <c r="A86" s="1" t="str">
        <f t="shared" si="1"/>
        <v>市厅级政府科研奖二等</v>
      </c>
      <c r="B86" s="9" t="s">
        <v>87</v>
      </c>
      <c r="C86" s="1" t="s">
        <v>82</v>
      </c>
      <c r="D86" s="1">
        <v>80</v>
      </c>
    </row>
    <row r="87" spans="1:4" x14ac:dyDescent="0.15">
      <c r="A87" s="1" t="str">
        <f t="shared" si="1"/>
        <v>市厅级政府科研奖三等</v>
      </c>
      <c r="B87" s="9" t="s">
        <v>87</v>
      </c>
      <c r="C87" s="1" t="s">
        <v>85</v>
      </c>
      <c r="D87" s="1">
        <v>50</v>
      </c>
    </row>
    <row r="88" spans="1:4" x14ac:dyDescent="0.15">
      <c r="A88" s="1" t="str">
        <f t="shared" si="1"/>
        <v>国家级学术团体奖一等</v>
      </c>
      <c r="B88" s="9" t="s">
        <v>88</v>
      </c>
      <c r="C88" s="1" t="s">
        <v>81</v>
      </c>
      <c r="D88" s="1">
        <v>60</v>
      </c>
    </row>
    <row r="89" spans="1:4" x14ac:dyDescent="0.15">
      <c r="A89" s="1" t="str">
        <f t="shared" si="1"/>
        <v>国家级学术团体奖二等</v>
      </c>
      <c r="B89" s="9" t="s">
        <v>88</v>
      </c>
      <c r="C89" s="1" t="s">
        <v>82</v>
      </c>
      <c r="D89" s="1">
        <v>50</v>
      </c>
    </row>
    <row r="90" spans="1:4" x14ac:dyDescent="0.15">
      <c r="A90" s="1" t="str">
        <f t="shared" si="1"/>
        <v>国家级学术团体奖三等</v>
      </c>
      <c r="B90" s="9" t="s">
        <v>88</v>
      </c>
      <c r="C90" s="1" t="s">
        <v>85</v>
      </c>
      <c r="D90" s="1">
        <v>30</v>
      </c>
    </row>
    <row r="91" spans="1:4" x14ac:dyDescent="0.15">
      <c r="A91" s="1" t="str">
        <f t="shared" si="1"/>
        <v>省级学术团体奖一等</v>
      </c>
      <c r="B91" s="9" t="s">
        <v>89</v>
      </c>
      <c r="C91" s="1" t="s">
        <v>90</v>
      </c>
      <c r="D91" s="1">
        <v>30</v>
      </c>
    </row>
    <row r="92" spans="1:4" x14ac:dyDescent="0.15">
      <c r="A92" s="1" t="str">
        <f t="shared" si="1"/>
        <v>省级学术团体奖二等</v>
      </c>
      <c r="B92" s="9" t="s">
        <v>89</v>
      </c>
      <c r="C92" s="1" t="s">
        <v>82</v>
      </c>
      <c r="D92" s="1">
        <v>20</v>
      </c>
    </row>
    <row r="93" spans="1:4" x14ac:dyDescent="0.15">
      <c r="A93" s="1" t="str">
        <f t="shared" si="1"/>
        <v>省级学术团体奖三等</v>
      </c>
      <c r="B93" s="9" t="s">
        <v>89</v>
      </c>
      <c r="C93" s="1" t="s">
        <v>85</v>
      </c>
      <c r="D93" s="1">
        <v>10</v>
      </c>
    </row>
    <row r="94" spans="1:4" x14ac:dyDescent="0.15">
      <c r="A94" s="12"/>
      <c r="B94" s="13"/>
      <c r="C94" s="13"/>
      <c r="D94" s="13"/>
    </row>
    <row r="95" spans="1:4" x14ac:dyDescent="0.15">
      <c r="A95" s="12"/>
      <c r="B95" s="13"/>
      <c r="C95" s="13"/>
      <c r="D95" s="13"/>
    </row>
    <row r="97" spans="1:4" s="7" customFormat="1" x14ac:dyDescent="0.15">
      <c r="A97" s="10" t="s">
        <v>117</v>
      </c>
      <c r="B97" s="8" t="s">
        <v>66</v>
      </c>
      <c r="C97" s="8" t="s">
        <v>67</v>
      </c>
      <c r="D97" s="5" t="s">
        <v>92</v>
      </c>
    </row>
    <row r="98" spans="1:4" x14ac:dyDescent="0.15">
      <c r="A98" s="1" t="str">
        <f t="shared" ref="A98:A109" si="2">B98&amp;C98</f>
        <v>美术类1</v>
      </c>
      <c r="B98" s="9" t="s">
        <v>91</v>
      </c>
      <c r="C98" s="1">
        <v>1</v>
      </c>
      <c r="D98" s="1">
        <v>120</v>
      </c>
    </row>
    <row r="99" spans="1:4" x14ac:dyDescent="0.15">
      <c r="A99" s="1" t="str">
        <f t="shared" si="2"/>
        <v>美术类2</v>
      </c>
      <c r="B99" s="9" t="s">
        <v>91</v>
      </c>
      <c r="C99" s="1">
        <v>2</v>
      </c>
      <c r="D99" s="1">
        <v>80</v>
      </c>
    </row>
    <row r="100" spans="1:4" x14ac:dyDescent="0.15">
      <c r="A100" s="1" t="str">
        <f t="shared" si="2"/>
        <v>美术类3</v>
      </c>
      <c r="B100" s="9" t="s">
        <v>91</v>
      </c>
      <c r="C100" s="1">
        <v>3</v>
      </c>
      <c r="D100" s="1">
        <v>25</v>
      </c>
    </row>
    <row r="101" spans="1:4" x14ac:dyDescent="0.15">
      <c r="A101" s="1" t="str">
        <f t="shared" si="2"/>
        <v>音乐类1</v>
      </c>
      <c r="B101" s="9" t="s">
        <v>93</v>
      </c>
      <c r="C101" s="1">
        <v>1</v>
      </c>
      <c r="D101" s="1">
        <v>120</v>
      </c>
    </row>
    <row r="102" spans="1:4" x14ac:dyDescent="0.15">
      <c r="A102" s="1" t="str">
        <f t="shared" si="2"/>
        <v>音乐类2</v>
      </c>
      <c r="B102" s="9" t="s">
        <v>93</v>
      </c>
      <c r="C102" s="1">
        <v>2</v>
      </c>
      <c r="D102" s="1">
        <v>80</v>
      </c>
    </row>
    <row r="103" spans="1:4" x14ac:dyDescent="0.15">
      <c r="A103" s="1" t="str">
        <f t="shared" si="2"/>
        <v>音乐类3</v>
      </c>
      <c r="B103" s="9" t="s">
        <v>93</v>
      </c>
      <c r="C103" s="1">
        <v>3</v>
      </c>
      <c r="D103" s="1">
        <v>25</v>
      </c>
    </row>
    <row r="104" spans="1:4" x14ac:dyDescent="0.15">
      <c r="A104" s="1" t="str">
        <f t="shared" si="2"/>
        <v>体育类1</v>
      </c>
      <c r="B104" s="9" t="s">
        <v>94</v>
      </c>
      <c r="C104" s="1">
        <v>1</v>
      </c>
      <c r="D104" s="1">
        <v>120</v>
      </c>
    </row>
    <row r="105" spans="1:4" x14ac:dyDescent="0.15">
      <c r="A105" s="1" t="str">
        <f t="shared" si="2"/>
        <v>体育类2</v>
      </c>
      <c r="B105" s="9" t="s">
        <v>94</v>
      </c>
      <c r="C105" s="1">
        <v>2</v>
      </c>
      <c r="D105" s="1">
        <v>80</v>
      </c>
    </row>
    <row r="106" spans="1:4" x14ac:dyDescent="0.15">
      <c r="A106" s="1" t="str">
        <f t="shared" si="2"/>
        <v>体育类3</v>
      </c>
      <c r="B106" s="9" t="s">
        <v>94</v>
      </c>
      <c r="C106" s="1">
        <v>3</v>
      </c>
      <c r="D106" s="1">
        <v>25</v>
      </c>
    </row>
    <row r="107" spans="1:4" x14ac:dyDescent="0.15">
      <c r="A107" s="1" t="str">
        <f t="shared" si="2"/>
        <v>文学类1</v>
      </c>
      <c r="B107" s="9" t="s">
        <v>95</v>
      </c>
      <c r="C107" s="1">
        <v>1</v>
      </c>
      <c r="D107" s="1">
        <v>250</v>
      </c>
    </row>
    <row r="108" spans="1:4" x14ac:dyDescent="0.15">
      <c r="A108" s="1" t="str">
        <f t="shared" si="2"/>
        <v>文学类2</v>
      </c>
      <c r="B108" s="9" t="s">
        <v>95</v>
      </c>
      <c r="C108" s="1">
        <v>2</v>
      </c>
      <c r="D108" s="1">
        <v>80</v>
      </c>
    </row>
    <row r="109" spans="1:4" x14ac:dyDescent="0.15">
      <c r="A109" s="1" t="str">
        <f t="shared" si="2"/>
        <v>文学类3</v>
      </c>
      <c r="B109" s="9" t="s">
        <v>95</v>
      </c>
      <c r="C109" s="1">
        <v>3</v>
      </c>
      <c r="D109" s="1">
        <v>25</v>
      </c>
    </row>
  </sheetData>
  <mergeCells count="40">
    <mergeCell ref="E63:F63"/>
    <mergeCell ref="E64:F64"/>
    <mergeCell ref="E65:F65"/>
    <mergeCell ref="E66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7:F47"/>
    <mergeCell ref="C28:F28"/>
    <mergeCell ref="C29:F29"/>
    <mergeCell ref="C30:F30"/>
    <mergeCell ref="C31:F31"/>
    <mergeCell ref="C32:F32"/>
    <mergeCell ref="E42:F42"/>
    <mergeCell ref="E43:F43"/>
    <mergeCell ref="E44:F44"/>
    <mergeCell ref="E45:F45"/>
    <mergeCell ref="E46:F46"/>
    <mergeCell ref="C33:F33"/>
    <mergeCell ref="C34:F34"/>
    <mergeCell ref="C35:F35"/>
    <mergeCell ref="C36:F36"/>
    <mergeCell ref="E41:F41"/>
    <mergeCell ref="F20:F22"/>
    <mergeCell ref="F18:F19"/>
    <mergeCell ref="F2:F17"/>
    <mergeCell ref="C26:F26"/>
    <mergeCell ref="C27:F27"/>
  </mergeCells>
  <phoneticPr fontId="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登记表</vt:lpstr>
      <vt:lpstr>计分标准</vt:lpstr>
      <vt:lpstr>非政府横向项目</vt:lpstr>
      <vt:lpstr>副省级一般项目_含青年项目</vt:lpstr>
      <vt:lpstr>副省级重大项目</vt:lpstr>
      <vt:lpstr>副省级重大项目子课题</vt:lpstr>
      <vt:lpstr>副省级重点项目</vt:lpstr>
      <vt:lpstr>国家级一般项目_含青年项目</vt:lpstr>
      <vt:lpstr>国家级重大项目</vt:lpstr>
      <vt:lpstr>国家级重大项目子课题</vt:lpstr>
      <vt:lpstr>国家级重点项目</vt:lpstr>
      <vt:lpstr>省部级一般项目_含青年项目</vt:lpstr>
      <vt:lpstr>省部级重大项目</vt:lpstr>
      <vt:lpstr>省部级重点项目</vt:lpstr>
      <vt:lpstr>省级重大项目子课题</vt:lpstr>
      <vt:lpstr>市厅级一般项目_含青年项目</vt:lpstr>
      <vt:lpstr>市厅级重大项目</vt:lpstr>
      <vt:lpstr>市厅级重大项目子课题</vt:lpstr>
      <vt:lpstr>市厅级重点项目</vt:lpstr>
      <vt:lpstr>项目分</vt:lpstr>
      <vt:lpstr>项目类别</vt:lpstr>
      <vt:lpstr>校级扶持项目</vt:lpstr>
      <vt:lpstr>校级一般项目</vt:lpstr>
      <vt:lpstr>校级重点项目</vt:lpstr>
      <vt:lpstr>政府横向项目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2015-03-27T00:28:00Z</cp:lastPrinted>
  <dcterms:created xsi:type="dcterms:W3CDTF">2015-03-17T00:51:26Z</dcterms:created>
  <dcterms:modified xsi:type="dcterms:W3CDTF">2015-10-09T02:03:42Z</dcterms:modified>
</cp:coreProperties>
</file>