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1435" windowHeight="9795"/>
  </bookViews>
  <sheets>
    <sheet name="登记表" sheetId="1" r:id="rId1"/>
    <sheet name="计分标准" sheetId="3" r:id="rId2"/>
  </sheets>
  <definedNames>
    <definedName name="非政府横向项目">计分标准!$B$19</definedName>
    <definedName name="副省级一般项目_含青年项目">计分标准!$B$13</definedName>
    <definedName name="副省级重大项目">计分标准!$B$10</definedName>
    <definedName name="副省级重大项目子课题">计分标准!$B$11</definedName>
    <definedName name="副省级重点项目">计分标准!$B$12</definedName>
    <definedName name="国家级一般项目_含青年项目">计分标准!$B$5</definedName>
    <definedName name="国家级重大项目">计分标准!$B$2</definedName>
    <definedName name="国家级重大项目子课题">计分标准!$B$3</definedName>
    <definedName name="国家级重点项目">计分标准!$B$4</definedName>
    <definedName name="省部级一般项目_含青年项目">计分标准!$B$9</definedName>
    <definedName name="省部级重大项目">计分标准!$B$6</definedName>
    <definedName name="省部级重点项目">计分标准!$B$8</definedName>
    <definedName name="省级重大项目子课题">计分标准!$B$7</definedName>
    <definedName name="市厅级一般项目_含青年项目">计分标准!$B$17</definedName>
    <definedName name="市厅级重大项目">计分标准!$B$14</definedName>
    <definedName name="市厅级重大项目子课题">计分标准!$B$15</definedName>
    <definedName name="市厅级重点项目">计分标准!$B$16</definedName>
    <definedName name="项目分">计分标准!$B$2:$B$22</definedName>
    <definedName name="项目类别">计分标准!$A$2:$A$22</definedName>
    <definedName name="校级扶持项目">计分标准!$B$22</definedName>
    <definedName name="校级一般项目">计分标准!$B$21</definedName>
    <definedName name="校级重点项目">计分标准!$B$20</definedName>
    <definedName name="政府横向项目">计分标准!$B$18</definedName>
  </definedNames>
  <calcPr calcId="144525"/>
</workbook>
</file>

<file path=xl/calcChain.xml><?xml version="1.0" encoding="utf-8"?>
<calcChain xmlns="http://schemas.openxmlformats.org/spreadsheetml/2006/main">
  <c r="AR8" i="1" l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X7" i="1" l="1"/>
  <c r="Y7" i="1" s="1"/>
  <c r="N7" i="1" l="1"/>
  <c r="M7" i="1"/>
  <c r="L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106" i="1"/>
  <c r="K7" i="1"/>
  <c r="O7" i="1" l="1"/>
  <c r="A86" i="3"/>
  <c r="A87" i="3"/>
  <c r="A88" i="3"/>
  <c r="A89" i="3"/>
  <c r="A90" i="3"/>
  <c r="A91" i="3"/>
  <c r="A92" i="3"/>
  <c r="A93" i="3"/>
  <c r="A94" i="3"/>
  <c r="A95" i="3"/>
  <c r="A96" i="3"/>
  <c r="A85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63" i="3"/>
  <c r="A58" i="3"/>
  <c r="A57" i="3"/>
  <c r="A56" i="3"/>
  <c r="A52" i="3"/>
  <c r="A51" i="3"/>
  <c r="A50" i="3"/>
  <c r="A44" i="3"/>
  <c r="A45" i="3"/>
  <c r="A46" i="3"/>
  <c r="A42" i="3"/>
  <c r="A43" i="3"/>
  <c r="A47" i="3"/>
  <c r="A48" i="3"/>
  <c r="A49" i="3"/>
  <c r="A53" i="3"/>
  <c r="A54" i="3"/>
  <c r="A55" i="3"/>
  <c r="A41" i="3"/>
  <c r="AG7" i="1" l="1"/>
  <c r="AL7" i="1"/>
  <c r="AQ7" i="1"/>
  <c r="AR7" i="1" l="1"/>
  <c r="K108" i="1" l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K140" i="1" l="1"/>
  <c r="N145" i="1"/>
  <c r="N135" i="1"/>
  <c r="K126" i="1"/>
  <c r="K142" i="1"/>
  <c r="K131" i="1"/>
  <c r="N128" i="1"/>
  <c r="N144" i="1"/>
  <c r="K129" i="1"/>
  <c r="N130" i="1"/>
  <c r="K128" i="1"/>
  <c r="K144" i="1"/>
  <c r="K133" i="1"/>
  <c r="K125" i="1"/>
  <c r="K130" i="1"/>
  <c r="N127" i="1"/>
  <c r="K135" i="1"/>
  <c r="N132" i="1"/>
  <c r="N129" i="1"/>
  <c r="K137" i="1"/>
  <c r="N138" i="1"/>
  <c r="N125" i="1"/>
  <c r="N126" i="1"/>
  <c r="N134" i="1"/>
  <c r="K134" i="1"/>
  <c r="K139" i="1"/>
  <c r="N136" i="1"/>
  <c r="K136" i="1"/>
  <c r="N137" i="1"/>
  <c r="K138" i="1"/>
  <c r="N141" i="1"/>
  <c r="K132" i="1"/>
  <c r="N133" i="1"/>
  <c r="K143" i="1"/>
  <c r="K145" i="1"/>
  <c r="N139" i="1"/>
  <c r="K141" i="1"/>
  <c r="N143" i="1"/>
  <c r="K127" i="1"/>
  <c r="N142" i="1"/>
  <c r="N140" i="1"/>
  <c r="N131" i="1"/>
</calcChain>
</file>

<file path=xl/sharedStrings.xml><?xml version="1.0" encoding="utf-8"?>
<sst xmlns="http://schemas.openxmlformats.org/spreadsheetml/2006/main" count="178" uniqueCount="129">
  <si>
    <t>广东外语外贸大学南国商学院科研绩效考核计分登记表</t>
    <phoneticPr fontId="1" type="noConversion"/>
  </si>
  <si>
    <t>计分合计</t>
    <phoneticPr fontId="1" type="noConversion"/>
  </si>
  <si>
    <t>科研项目</t>
    <phoneticPr fontId="1" type="noConversion"/>
  </si>
  <si>
    <t>学术论文(含教研论文)</t>
    <phoneticPr fontId="1" type="noConversion"/>
  </si>
  <si>
    <t>科研成果奖</t>
    <phoneticPr fontId="1" type="noConversion"/>
  </si>
  <si>
    <t>创作类成果奖</t>
    <phoneticPr fontId="1" type="noConversion"/>
  </si>
  <si>
    <t>项目类别</t>
    <phoneticPr fontId="1" type="noConversion"/>
  </si>
  <si>
    <t>项目名称</t>
    <phoneticPr fontId="1" type="noConversion"/>
  </si>
  <si>
    <t>经费分</t>
    <phoneticPr fontId="1" type="noConversion"/>
  </si>
  <si>
    <t>项目类别</t>
    <phoneticPr fontId="1" type="noConversion"/>
  </si>
  <si>
    <t>优秀结项分</t>
    <phoneticPr fontId="1" type="noConversion"/>
  </si>
  <si>
    <t>国家级重大项目</t>
    <phoneticPr fontId="1" type="noConversion"/>
  </si>
  <si>
    <t>国家级重大项目子课题</t>
    <phoneticPr fontId="1" type="noConversion"/>
  </si>
  <si>
    <t>国家级重点项目</t>
    <phoneticPr fontId="1" type="noConversion"/>
  </si>
  <si>
    <t>省部级重大项目</t>
    <phoneticPr fontId="1" type="noConversion"/>
  </si>
  <si>
    <t>省级重大项目子课题</t>
    <phoneticPr fontId="1" type="noConversion"/>
  </si>
  <si>
    <t>省部级重点项目</t>
    <phoneticPr fontId="1" type="noConversion"/>
  </si>
  <si>
    <t>副省级重大项目</t>
    <phoneticPr fontId="1" type="noConversion"/>
  </si>
  <si>
    <t>副省级重大项目子课题</t>
    <phoneticPr fontId="1" type="noConversion"/>
  </si>
  <si>
    <t>副省级一般项目(含青年项目)</t>
    <phoneticPr fontId="1" type="noConversion"/>
  </si>
  <si>
    <t>市厅级重大项目</t>
    <phoneticPr fontId="1" type="noConversion"/>
  </si>
  <si>
    <t>市厅级重大项目子课题</t>
    <phoneticPr fontId="1" type="noConversion"/>
  </si>
  <si>
    <t>市厅级一般项目(含青年项目)</t>
    <phoneticPr fontId="1" type="noConversion"/>
  </si>
  <si>
    <t>政府横向项目</t>
    <phoneticPr fontId="1" type="noConversion"/>
  </si>
  <si>
    <t>非政府横向项目</t>
    <phoneticPr fontId="1" type="noConversion"/>
  </si>
  <si>
    <t>校级重点项目</t>
    <phoneticPr fontId="1" type="noConversion"/>
  </si>
  <si>
    <t>校级一般项目</t>
    <phoneticPr fontId="1" type="noConversion"/>
  </si>
  <si>
    <t>校级扶持项目</t>
    <phoneticPr fontId="1" type="noConversion"/>
  </si>
  <si>
    <t>副省级重点项目</t>
    <phoneticPr fontId="1" type="noConversion"/>
  </si>
  <si>
    <t>市厅级重点项目</t>
    <phoneticPr fontId="1" type="noConversion"/>
  </si>
  <si>
    <t>备注</t>
    <phoneticPr fontId="1" type="noConversion"/>
  </si>
  <si>
    <t>项目立项日期</t>
    <phoneticPr fontId="1" type="noConversion"/>
  </si>
  <si>
    <t>实际结项日期</t>
    <phoneticPr fontId="1" type="noConversion"/>
  </si>
  <si>
    <t>经费来源</t>
    <phoneticPr fontId="1" type="noConversion"/>
  </si>
  <si>
    <t>姓  名</t>
    <phoneticPr fontId="1" type="noConversion"/>
  </si>
  <si>
    <t>注：N为项目立项经费，单位万元。</t>
    <phoneticPr fontId="1" type="noConversion"/>
  </si>
  <si>
    <t>省部级一般项目(含青年项目)</t>
    <phoneticPr fontId="1" type="noConversion"/>
  </si>
  <si>
    <t>国家级一般项目(含青年项目)</t>
    <phoneticPr fontId="1" type="noConversion"/>
  </si>
  <si>
    <t>经费分系数</t>
    <phoneticPr fontId="1" type="noConversion"/>
  </si>
  <si>
    <t>刊物名称</t>
    <phoneticPr fontId="1" type="noConversion"/>
  </si>
  <si>
    <t>论文类别</t>
    <phoneticPr fontId="1" type="noConversion"/>
  </si>
  <si>
    <t>分数</t>
    <phoneticPr fontId="1" type="noConversion"/>
  </si>
  <si>
    <t>备注</t>
    <phoneticPr fontId="1" type="noConversion"/>
  </si>
  <si>
    <t>A1类</t>
    <phoneticPr fontId="1" type="noConversion"/>
  </si>
  <si>
    <t>A2类</t>
    <phoneticPr fontId="1" type="noConversion"/>
  </si>
  <si>
    <t>B1类</t>
    <phoneticPr fontId="1" type="noConversion"/>
  </si>
  <si>
    <t>B2类</t>
    <phoneticPr fontId="1" type="noConversion"/>
  </si>
  <si>
    <t>B3类</t>
    <phoneticPr fontId="1" type="noConversion"/>
  </si>
  <si>
    <t>B4类</t>
    <phoneticPr fontId="1" type="noConversion"/>
  </si>
  <si>
    <t>C1类</t>
    <phoneticPr fontId="1" type="noConversion"/>
  </si>
  <si>
    <t>C2类</t>
    <phoneticPr fontId="1" type="noConversion"/>
  </si>
  <si>
    <t>计分</t>
    <phoneticPr fontId="1" type="noConversion"/>
  </si>
  <si>
    <t>成果形式</t>
    <phoneticPr fontId="1" type="noConversion"/>
  </si>
  <si>
    <t>核心类别</t>
    <phoneticPr fontId="1" type="noConversion"/>
  </si>
  <si>
    <t>小计</t>
    <phoneticPr fontId="1" type="noConversion"/>
  </si>
  <si>
    <t>成果形式</t>
    <phoneticPr fontId="1" type="noConversion"/>
  </si>
  <si>
    <t>出版社</t>
    <phoneticPr fontId="1" type="noConversion"/>
  </si>
  <si>
    <t>级别</t>
    <phoneticPr fontId="1" type="noConversion"/>
  </si>
  <si>
    <t>刊号ISSN/CN</t>
    <phoneticPr fontId="1" type="noConversion"/>
  </si>
  <si>
    <t>成果名称</t>
    <phoneticPr fontId="1" type="noConversion"/>
  </si>
  <si>
    <t>成果名称</t>
    <phoneticPr fontId="1" type="noConversion"/>
  </si>
  <si>
    <t>成果名称</t>
    <phoneticPr fontId="1" type="noConversion"/>
  </si>
  <si>
    <t>奖项类别</t>
    <phoneticPr fontId="1" type="noConversion"/>
  </si>
  <si>
    <t>奖项级别</t>
    <phoneticPr fontId="1" type="noConversion"/>
  </si>
  <si>
    <t>类别</t>
    <phoneticPr fontId="1" type="noConversion"/>
  </si>
  <si>
    <t>级别</t>
    <phoneticPr fontId="1" type="noConversion"/>
  </si>
  <si>
    <t>著作类别</t>
    <phoneticPr fontId="1" type="noConversion"/>
  </si>
  <si>
    <t>出版社级别</t>
    <phoneticPr fontId="1" type="noConversion"/>
  </si>
  <si>
    <t>分数（分/万字）</t>
    <phoneticPr fontId="1" type="noConversion"/>
  </si>
  <si>
    <t>学术专著</t>
    <phoneticPr fontId="1" type="noConversion"/>
  </si>
  <si>
    <t>科研成果奖类别</t>
    <phoneticPr fontId="1" type="noConversion"/>
  </si>
  <si>
    <t>奖项级别</t>
    <phoneticPr fontId="1" type="noConversion"/>
  </si>
  <si>
    <t>分数（分/项）</t>
    <phoneticPr fontId="1" type="noConversion"/>
  </si>
  <si>
    <t>国家级政府科研奖</t>
    <phoneticPr fontId="1" type="noConversion"/>
  </si>
  <si>
    <t>一等</t>
    <phoneticPr fontId="1" type="noConversion"/>
  </si>
  <si>
    <t>二等</t>
    <phoneticPr fontId="1" type="noConversion"/>
  </si>
  <si>
    <t>三等</t>
    <phoneticPr fontId="1" type="noConversion"/>
  </si>
  <si>
    <t>省部级政府科研奖</t>
    <phoneticPr fontId="1" type="noConversion"/>
  </si>
  <si>
    <t>三等</t>
    <phoneticPr fontId="1" type="noConversion"/>
  </si>
  <si>
    <t>副省级政府科研奖</t>
    <phoneticPr fontId="1" type="noConversion"/>
  </si>
  <si>
    <t>市厅级政府科研奖</t>
    <phoneticPr fontId="1" type="noConversion"/>
  </si>
  <si>
    <t>国家级学术团体奖</t>
    <phoneticPr fontId="1" type="noConversion"/>
  </si>
  <si>
    <t>省级学术团体奖</t>
    <phoneticPr fontId="1" type="noConversion"/>
  </si>
  <si>
    <t>一等</t>
    <phoneticPr fontId="1" type="noConversion"/>
  </si>
  <si>
    <t>美术类</t>
    <phoneticPr fontId="1" type="noConversion"/>
  </si>
  <si>
    <t>分数</t>
    <phoneticPr fontId="1" type="noConversion"/>
  </si>
  <si>
    <t>音乐类</t>
    <phoneticPr fontId="1" type="noConversion"/>
  </si>
  <si>
    <t>体育类</t>
    <phoneticPr fontId="1" type="noConversion"/>
  </si>
  <si>
    <t>文学类</t>
    <phoneticPr fontId="1" type="noConversion"/>
  </si>
  <si>
    <t>是否结项</t>
    <phoneticPr fontId="1" type="noConversion"/>
  </si>
  <si>
    <t>结项等级</t>
    <phoneticPr fontId="1" type="noConversion"/>
  </si>
  <si>
    <t>超过原计划结项日期2年以上者不计结项分；每人每年计分最高不超过1000分；由上级主管部门立项、我校按要求出资的项目不再计项目分和经费分奖励，计分纳入年终科研奖评选</t>
    <phoneticPr fontId="1" type="noConversion"/>
  </si>
  <si>
    <t>超过原计划结项日期2年以上者不计结项分；每人每年计分最高不超过600分；结项分只计分不作奖励，纳入年终科研评奖评选</t>
    <phoneticPr fontId="1" type="noConversion"/>
  </si>
  <si>
    <t>超过原计划结项日期2年以上者不计结项分；计分不作奖励，纳入年终科研奖评选</t>
    <phoneticPr fontId="1" type="noConversion"/>
  </si>
  <si>
    <t>小计</t>
    <phoneticPr fontId="1" type="noConversion"/>
  </si>
  <si>
    <t>级别</t>
    <phoneticPr fontId="1" type="noConversion"/>
  </si>
  <si>
    <t>特等</t>
    <phoneticPr fontId="1" type="noConversion"/>
  </si>
  <si>
    <t>作者排名</t>
    <phoneticPr fontId="1" type="noConversion"/>
  </si>
  <si>
    <t>小计</t>
    <phoneticPr fontId="1" type="noConversion"/>
  </si>
  <si>
    <t>字数(万)</t>
    <phoneticPr fontId="1" type="noConversion"/>
  </si>
  <si>
    <t>类别+级别</t>
    <phoneticPr fontId="1" type="noConversion"/>
  </si>
  <si>
    <t>学术专著(修订版)</t>
    <phoneticPr fontId="1" type="noConversion"/>
  </si>
  <si>
    <t>其他工具书单本计分不超过400分。</t>
    <phoneticPr fontId="1" type="noConversion"/>
  </si>
  <si>
    <t>A2类各学科排名第一期刊参照A1类标准奖励</t>
    <phoneticPr fontId="1" type="noConversion"/>
  </si>
  <si>
    <t>类别+级别</t>
    <phoneticPr fontId="1" type="noConversion"/>
  </si>
  <si>
    <t>类别+级别</t>
    <phoneticPr fontId="1" type="noConversion"/>
  </si>
  <si>
    <t>小计</t>
    <phoneticPr fontId="1" type="noConversion"/>
  </si>
  <si>
    <t>科研绩效计分</t>
    <phoneticPr fontId="1" type="noConversion"/>
  </si>
  <si>
    <t>出版时间</t>
    <phoneticPr fontId="1" type="noConversion"/>
  </si>
  <si>
    <t>发表时间</t>
    <phoneticPr fontId="1" type="noConversion"/>
  </si>
  <si>
    <t>作者排名</t>
    <phoneticPr fontId="1" type="noConversion"/>
  </si>
  <si>
    <t>获奖时间</t>
    <phoneticPr fontId="1" type="noConversion"/>
  </si>
  <si>
    <t>经费(万)</t>
    <phoneticPr fontId="1" type="noConversion"/>
  </si>
  <si>
    <t>计划结项日期</t>
    <phoneticPr fontId="1" type="noConversion"/>
  </si>
  <si>
    <t>立项分</t>
    <phoneticPr fontId="1" type="noConversion"/>
  </si>
  <si>
    <t>结项分</t>
    <phoneticPr fontId="1" type="noConversion"/>
  </si>
  <si>
    <t>结项分</t>
    <phoneticPr fontId="1" type="noConversion"/>
  </si>
  <si>
    <t>立项分</t>
    <phoneticPr fontId="1" type="noConversion"/>
  </si>
  <si>
    <t>优秀结项分</t>
    <phoneticPr fontId="1" type="noConversion"/>
  </si>
  <si>
    <t>附件1：</t>
    <phoneticPr fontId="1" type="noConversion"/>
  </si>
  <si>
    <t>学术译著/编著</t>
    <phoneticPr fontId="1" type="noConversion"/>
  </si>
  <si>
    <t>学术译著/编著</t>
    <phoneticPr fontId="1" type="noConversion"/>
  </si>
  <si>
    <t>学术译著/编著(修订版)</t>
    <phoneticPr fontId="1" type="noConversion"/>
  </si>
  <si>
    <t>工具书</t>
    <phoneticPr fontId="1" type="noConversion"/>
  </si>
  <si>
    <t>工具书(修订版)</t>
    <phoneticPr fontId="1" type="noConversion"/>
  </si>
  <si>
    <t>著作(含译著、编著、工具书)</t>
    <phoneticPr fontId="1" type="noConversion"/>
  </si>
  <si>
    <r>
      <t>备注：                                                                                                                                                                                                                                                          科研项目类：                                                                                                                                                                                                                                                 1.超过原计划结项日期2年以上者不计结项分；                                                                                                                                                                                                                        2.纵向科研项目每人每年计分最高不超过1000分、横向科研项目每人每年计分最高不超过600分；                                                                                                                                                                               3.</t>
    </r>
    <r>
      <rPr>
        <u/>
        <sz val="10"/>
        <color theme="1"/>
        <rFont val="宋体"/>
        <family val="3"/>
        <charset val="134"/>
        <scheme val="minor"/>
      </rPr>
      <t>由上级主管部门立项、我校按要求出资的项目不再计项目分和经费分奖励，计分纳入年终科研奖评选</t>
    </r>
    <r>
      <rPr>
        <sz val="10"/>
        <color theme="1"/>
        <rFont val="宋体"/>
        <family val="3"/>
        <charset val="134"/>
        <scheme val="minor"/>
      </rPr>
      <t>；                                                                                                                                                                             4.新入职我校的教职员工，其在原单位主持的纵向科研项目转入我校，项目分按100%计算；未转入我校但在我校工作期间结项并署名为我校的，项目分按50%计分。经费分按实际转入我校的项目经费额计算；                                                                                       5.</t>
    </r>
    <r>
      <rPr>
        <u/>
        <sz val="10"/>
        <color theme="1"/>
        <rFont val="宋体"/>
        <family val="3"/>
        <charset val="134"/>
        <scheme val="minor"/>
      </rPr>
      <t>横向科研项目结项分只计分不作奖励，纳入年终科研评奖评选；校级科研项目计分一律不作奖励，纳入年终科研奖评选</t>
    </r>
    <r>
      <rPr>
        <sz val="10"/>
        <color theme="1"/>
        <rFont val="宋体"/>
        <family val="3"/>
        <charset val="134"/>
        <scheme val="minor"/>
      </rPr>
      <t>。                                                                                                                                                             学术论文类：                                                                                                                                                                                                                                                          1.A2类各学科排名第一期刊参照A1类标准奖励；                                                                                                                                                                                                                               2.学术论文属于多个类别的，按较高级别标准计算，不重复计分；                                                                                                                                                                                                                3.C2类论文每人每年申请篇数不得超过5篇。                                                                                                                                                                                                                                             著作类：                                                                                                                                                                                                                                                                         1.外文著作，其字数按中文同等版面的字数折算；                                                                                                                                                                                                                      2.图标占大量篇幅的著作，其图表版面按中文等版面的字数折算；                                                                                                                                                                                                                 3.著作类图书的修订版（不含再版），按原相应计分标准30%计算，限计1次；                                                                                                                                                                                                   4.音像出版社出版的书籍视为教材；                                                                                                                                                                                                                                       5.“工具书”单本计分不超过400分；                                                                                                                                                                                                                                  6.著作由多人完成，按各人实际完成字数或份额计分；若著作未标明作者参编字数，由主编或第一作者在总分不变的前提下自行决定分数分摊；                                                                                                                                              7.</t>
    </r>
    <r>
      <rPr>
        <u/>
        <sz val="10"/>
        <color theme="1"/>
        <rFont val="宋体"/>
        <family val="3"/>
        <charset val="134"/>
        <scheme val="minor"/>
      </rPr>
      <t>受学校经费资助正式出版的第二、三级著作，不另计科研绩效分，但参照相应计分标准计奖励分，纳入年终科研奖评选</t>
    </r>
    <r>
      <rPr>
        <sz val="10"/>
        <color theme="1"/>
        <rFont val="宋体"/>
        <family val="3"/>
        <charset val="134"/>
        <scheme val="minor"/>
      </rPr>
      <t xml:space="preserve">。                                                                                                                                                                          科研成果奖类：                                                                                                                                                                                                                                                               1.不分奖项等级的优秀奖按三等奖计分；                                                                                                                                                                                                                                 2.成果获奖有多人的情况，由第一获奖人自行决定分数的分摊。                                                                                                                                                                                                              创作类成果：                                                                                                                                                                                                                                                            1.教师指导学生所获创作类成果不纳入本办法计分范围。                                                                           </t>
    </r>
    <phoneticPr fontId="1" type="noConversion"/>
  </si>
  <si>
    <t>部门（签章）：                           部门负责人（签章）：                      核算人：                审核人：                         登记时间：   年   月   日</t>
    <phoneticPr fontId="1" type="noConversion"/>
  </si>
  <si>
    <t>（2015-2016学年度）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</si>
</sst>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 wrapText="1"/>
      <protection hidden="1"/>
    </xf>
    <xf numFmtId="49" fontId="9" fillId="0" borderId="1" xfId="0" applyNumberFormat="1" applyFont="1" applyBorder="1" applyAlignment="1" applyProtection="1">
      <alignment horizontal="center" vertical="center" wrapText="1"/>
      <protection hidden="1"/>
    </xf>
    <xf numFmtId="0" fontId="9" fillId="0" borderId="1" xfId="0" applyNumberFormat="1" applyFont="1" applyBorder="1" applyAlignment="1" applyProtection="1">
      <alignment horizontal="center" vertical="center"/>
      <protection hidden="1"/>
    </xf>
    <xf numFmtId="0" fontId="9" fillId="0" borderId="1" xfId="0" applyNumberFormat="1" applyFont="1" applyBorder="1" applyAlignment="1" applyProtection="1">
      <alignment horizontal="center" vertical="center" wrapText="1"/>
      <protection hidden="1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NumberFormat="1" applyFont="1" applyBorder="1" applyAlignment="1" applyProtection="1">
      <alignment vertical="center" wrapText="1"/>
      <protection locked="0"/>
    </xf>
    <xf numFmtId="0" fontId="4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NumberFormat="1" applyFont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horizontal="center" vertical="center" wrapText="1"/>
      <protection hidden="1"/>
    </xf>
    <xf numFmtId="49" fontId="4" fillId="0" borderId="0" xfId="0" applyNumberFormat="1" applyFont="1" applyAlignment="1" applyProtection="1">
      <alignment horizontal="center" vertical="center"/>
      <protection hidden="1"/>
    </xf>
    <xf numFmtId="0" fontId="4" fillId="0" borderId="0" xfId="0" applyNumberFormat="1" applyFont="1" applyAlignment="1" applyProtection="1">
      <alignment horizontal="center" vertical="center" wrapText="1"/>
      <protection hidden="1"/>
    </xf>
    <xf numFmtId="0" fontId="4" fillId="0" borderId="0" xfId="0" applyNumberFormat="1" applyFont="1" applyAlignment="1" applyProtection="1">
      <alignment horizontal="center" vertical="center"/>
      <protection hidden="1"/>
    </xf>
    <xf numFmtId="49" fontId="10" fillId="0" borderId="0" xfId="0" applyNumberFormat="1" applyFont="1" applyAlignment="1" applyProtection="1">
      <alignment horizontal="left" vertical="center"/>
      <protection locked="0"/>
    </xf>
    <xf numFmtId="0" fontId="4" fillId="0" borderId="8" xfId="0" applyNumberFormat="1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7" fillId="0" borderId="9" xfId="0" applyNumberFormat="1" applyFont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10" fillId="0" borderId="7" xfId="0" applyNumberFormat="1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0" fontId="9" fillId="0" borderId="4" xfId="0" applyNumberFormat="1" applyFont="1" applyBorder="1" applyAlignment="1" applyProtection="1">
      <alignment horizontal="center" vertical="center" wrapText="1"/>
      <protection locked="0"/>
    </xf>
    <xf numFmtId="0" fontId="9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S458"/>
  <sheetViews>
    <sheetView tabSelected="1" zoomScaleNormal="100" workbookViewId="0">
      <selection activeCell="Q7" sqref="Q7"/>
    </sheetView>
  </sheetViews>
  <sheetFormatPr defaultRowHeight="12" x14ac:dyDescent="0.15"/>
  <cols>
    <col min="1" max="1" width="5.75" style="19" customWidth="1"/>
    <col min="2" max="2" width="5.875" style="19" customWidth="1"/>
    <col min="3" max="3" width="5.25" style="18" customWidth="1"/>
    <col min="4" max="4" width="6.125" style="19" customWidth="1"/>
    <col min="5" max="5" width="6.25" style="19" customWidth="1"/>
    <col min="6" max="6" width="4.5" style="19" customWidth="1"/>
    <col min="7" max="7" width="4.875" style="19" customWidth="1"/>
    <col min="8" max="8" width="6.375" style="19" customWidth="1"/>
    <col min="9" max="9" width="4.5" style="19" customWidth="1"/>
    <col min="10" max="11" width="4.625" style="19" customWidth="1"/>
    <col min="12" max="12" width="4.5" style="20" customWidth="1"/>
    <col min="13" max="13" width="4.75" style="20" customWidth="1"/>
    <col min="14" max="14" width="4.875" style="20" customWidth="1"/>
    <col min="15" max="15" width="4" style="21" customWidth="1"/>
    <col min="16" max="16" width="6.5" style="19" customWidth="1"/>
    <col min="17" max="18" width="4.75" style="19" customWidth="1"/>
    <col min="19" max="19" width="8" style="19" customWidth="1"/>
    <col min="20" max="20" width="5.125" style="19" customWidth="1"/>
    <col min="21" max="21" width="4.75" style="19" customWidth="1"/>
    <col min="22" max="22" width="3.625" style="19" customWidth="1"/>
    <col min="23" max="23" width="4.625" style="19" customWidth="1"/>
    <col min="24" max="24" width="3.625" style="20" customWidth="1"/>
    <col min="25" max="25" width="3.875" style="22" customWidth="1"/>
    <col min="26" max="26" width="4.625" style="19" customWidth="1"/>
    <col min="27" max="27" width="4.5" style="19" customWidth="1"/>
    <col min="28" max="28" width="4.625" style="19" customWidth="1"/>
    <col min="29" max="29" width="5.125" style="19" customWidth="1"/>
    <col min="30" max="30" width="4.875" style="19" customWidth="1"/>
    <col min="31" max="31" width="3.125" style="19" customWidth="1"/>
    <col min="32" max="32" width="4.5" style="20" customWidth="1"/>
    <col min="33" max="33" width="3.375" style="22" customWidth="1"/>
    <col min="34" max="34" width="5.375" style="19" customWidth="1"/>
    <col min="35" max="35" width="4.5" style="19" customWidth="1"/>
    <col min="36" max="37" width="4.625" style="19" customWidth="1"/>
    <col min="38" max="38" width="3.75" style="22" customWidth="1"/>
    <col min="39" max="39" width="4.75" style="19" customWidth="1"/>
    <col min="40" max="41" width="2.875" style="19" customWidth="1"/>
    <col min="42" max="42" width="4.5" style="19" customWidth="1"/>
    <col min="43" max="43" width="3.75" style="22" customWidth="1"/>
    <col min="44" max="44" width="4.125" style="22" customWidth="1"/>
    <col min="45" max="45" width="4.875" style="22" customWidth="1"/>
    <col min="46" max="16384" width="9" style="19"/>
  </cols>
  <sheetData>
    <row r="1" spans="1:45" ht="23.25" customHeight="1" x14ac:dyDescent="0.15">
      <c r="A1" s="36" t="s">
        <v>119</v>
      </c>
      <c r="B1" s="36"/>
    </row>
    <row r="2" spans="1:45" ht="22.5" x14ac:dyDescent="0.1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</row>
    <row r="3" spans="1:45" ht="22.5" x14ac:dyDescent="0.15">
      <c r="A3" s="38" t="s">
        <v>128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</row>
    <row r="4" spans="1:45" ht="41.25" customHeight="1" x14ac:dyDescent="0.15">
      <c r="A4" s="39" t="s">
        <v>127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</row>
    <row r="5" spans="1:45" s="23" customFormat="1" ht="37.5" customHeight="1" x14ac:dyDescent="0.15">
      <c r="A5" s="41" t="s">
        <v>34</v>
      </c>
      <c r="B5" s="43" t="s">
        <v>2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  <c r="P5" s="40" t="s">
        <v>3</v>
      </c>
      <c r="Q5" s="40"/>
      <c r="R5" s="40"/>
      <c r="S5" s="40"/>
      <c r="T5" s="40"/>
      <c r="U5" s="40"/>
      <c r="V5" s="40"/>
      <c r="W5" s="40"/>
      <c r="X5" s="40"/>
      <c r="Y5" s="40"/>
      <c r="Z5" s="40" t="s">
        <v>125</v>
      </c>
      <c r="AA5" s="40"/>
      <c r="AB5" s="40"/>
      <c r="AC5" s="40"/>
      <c r="AD5" s="40"/>
      <c r="AE5" s="40"/>
      <c r="AF5" s="40"/>
      <c r="AG5" s="40"/>
      <c r="AH5" s="40" t="s">
        <v>4</v>
      </c>
      <c r="AI5" s="40"/>
      <c r="AJ5" s="40"/>
      <c r="AK5" s="40"/>
      <c r="AL5" s="40"/>
      <c r="AM5" s="40" t="s">
        <v>5</v>
      </c>
      <c r="AN5" s="40"/>
      <c r="AO5" s="40"/>
      <c r="AP5" s="40"/>
      <c r="AQ5" s="40"/>
      <c r="AR5" s="46" t="s">
        <v>1</v>
      </c>
      <c r="AS5" s="46" t="s">
        <v>107</v>
      </c>
    </row>
    <row r="6" spans="1:45" s="23" customFormat="1" ht="36" x14ac:dyDescent="0.15">
      <c r="A6" s="42"/>
      <c r="B6" s="24" t="s">
        <v>7</v>
      </c>
      <c r="C6" s="24" t="s">
        <v>6</v>
      </c>
      <c r="D6" s="24" t="s">
        <v>31</v>
      </c>
      <c r="E6" s="24" t="s">
        <v>113</v>
      </c>
      <c r="F6" s="24" t="s">
        <v>89</v>
      </c>
      <c r="G6" s="24" t="s">
        <v>90</v>
      </c>
      <c r="H6" s="24" t="s">
        <v>32</v>
      </c>
      <c r="I6" s="24" t="s">
        <v>33</v>
      </c>
      <c r="J6" s="24" t="s">
        <v>112</v>
      </c>
      <c r="K6" s="24" t="s">
        <v>117</v>
      </c>
      <c r="L6" s="25" t="s">
        <v>116</v>
      </c>
      <c r="M6" s="25" t="s">
        <v>118</v>
      </c>
      <c r="N6" s="25" t="s">
        <v>8</v>
      </c>
      <c r="O6" s="24" t="s">
        <v>54</v>
      </c>
      <c r="P6" s="24" t="s">
        <v>60</v>
      </c>
      <c r="Q6" s="24" t="s">
        <v>52</v>
      </c>
      <c r="R6" s="24" t="s">
        <v>39</v>
      </c>
      <c r="S6" s="24" t="s">
        <v>58</v>
      </c>
      <c r="T6" s="24" t="s">
        <v>109</v>
      </c>
      <c r="U6" s="24" t="s">
        <v>97</v>
      </c>
      <c r="V6" s="24" t="s">
        <v>95</v>
      </c>
      <c r="W6" s="24" t="s">
        <v>53</v>
      </c>
      <c r="X6" s="25" t="s">
        <v>51</v>
      </c>
      <c r="Y6" s="25" t="s">
        <v>94</v>
      </c>
      <c r="Z6" s="24" t="s">
        <v>59</v>
      </c>
      <c r="AA6" s="24" t="s">
        <v>55</v>
      </c>
      <c r="AB6" s="24" t="s">
        <v>56</v>
      </c>
      <c r="AC6" s="24" t="s">
        <v>108</v>
      </c>
      <c r="AD6" s="24" t="s">
        <v>110</v>
      </c>
      <c r="AE6" s="24" t="s">
        <v>57</v>
      </c>
      <c r="AF6" s="25" t="s">
        <v>99</v>
      </c>
      <c r="AG6" s="25" t="s">
        <v>98</v>
      </c>
      <c r="AH6" s="24" t="s">
        <v>61</v>
      </c>
      <c r="AI6" s="24" t="s">
        <v>62</v>
      </c>
      <c r="AJ6" s="24" t="s">
        <v>63</v>
      </c>
      <c r="AK6" s="24" t="s">
        <v>111</v>
      </c>
      <c r="AL6" s="25" t="s">
        <v>54</v>
      </c>
      <c r="AM6" s="24" t="s">
        <v>61</v>
      </c>
      <c r="AN6" s="24" t="s">
        <v>64</v>
      </c>
      <c r="AO6" s="24" t="s">
        <v>65</v>
      </c>
      <c r="AP6" s="24" t="s">
        <v>111</v>
      </c>
      <c r="AQ6" s="25" t="s">
        <v>106</v>
      </c>
      <c r="AR6" s="47"/>
      <c r="AS6" s="47"/>
    </row>
    <row r="7" spans="1:45" s="18" customFormat="1" ht="108" customHeight="1" x14ac:dyDescent="0.15">
      <c r="A7" s="26"/>
      <c r="B7" s="27"/>
      <c r="C7" s="27"/>
      <c r="D7" s="27"/>
      <c r="E7" s="27"/>
      <c r="F7" s="27"/>
      <c r="G7" s="27"/>
      <c r="H7" s="27"/>
      <c r="I7" s="27"/>
      <c r="J7" s="27"/>
      <c r="K7" s="14" t="str">
        <f>IFERROR(VLOOKUP(C7,计分标准!$A$2:$B$22,2,FALSE),"")</f>
        <v/>
      </c>
      <c r="L7" s="14" t="str">
        <f>IF(F7="是",VLOOKUP(C7,计分标准!$A$2:$C$22,3,FALSE),"0")</f>
        <v>0</v>
      </c>
      <c r="M7" s="14" t="str">
        <f>IF(OR(G7="优秀",AND(OR(C7="校级重点项目",C7="校级一般项目",C7="校级扶持项目",C7="政府横向项目",C7="非政府横向项目"),F7="是")),VLOOKUP(C7,计分标准!$A$2:$D$22,4,FALSE),"0")</f>
        <v>0</v>
      </c>
      <c r="N7" s="14" t="str">
        <f>IFERROR(J7*(VLOOKUP(C7,计分标准!$A$2:$E$22,5,FALSE)),"0")</f>
        <v>0</v>
      </c>
      <c r="O7" s="15">
        <f>SUM(K7:N7)</f>
        <v>0</v>
      </c>
      <c r="P7" s="27"/>
      <c r="Q7" s="27"/>
      <c r="R7" s="27"/>
      <c r="S7" s="27"/>
      <c r="T7" s="27"/>
      <c r="U7" s="27"/>
      <c r="V7" s="27"/>
      <c r="W7" s="27"/>
      <c r="X7" s="14" t="str">
        <f>IFERROR(VLOOKUP(V7,计分标准!A27:B35,2,FALSE),"")</f>
        <v/>
      </c>
      <c r="Y7" s="16" t="str">
        <f>IF(Q7="书评",VLOOKUP(V7,计分标准!A27:B35,2,FALSE)*0.5,IF(Q7="会议综述",VLOOKUP(V7,计分标准!A27:B35,2,FALSE)*0.3,IF(AND(U7="第二",OR(V7="A1类",V7="A2类",V7="B1类",V7="B2类")),X7*0.3,IF(AND(U7="第二",OR(Q7="书评",Q7="会议综述")),"0",X7))))</f>
        <v/>
      </c>
      <c r="Z7" s="27"/>
      <c r="AA7" s="27"/>
      <c r="AB7" s="27"/>
      <c r="AC7" s="27"/>
      <c r="AD7" s="27"/>
      <c r="AE7" s="27"/>
      <c r="AF7" s="28"/>
      <c r="AG7" s="17" t="str">
        <f>IFERROR(PRODUCT(AF7,VLOOKUP(AA7&amp;AE7,计分标准!$A$41:$D$58,4,FALSE)),"")</f>
        <v/>
      </c>
      <c r="AH7" s="27"/>
      <c r="AI7" s="27"/>
      <c r="AJ7" s="27"/>
      <c r="AK7" s="27"/>
      <c r="AL7" s="17" t="str">
        <f>IFERROR(VLOOKUP(AI7&amp;AJ7,计分标准!$A$63:$D$80,4,FALSE),"")</f>
        <v/>
      </c>
      <c r="AM7" s="27"/>
      <c r="AN7" s="27"/>
      <c r="AO7" s="27"/>
      <c r="AP7" s="27"/>
      <c r="AQ7" s="17" t="str">
        <f>IFERROR(VLOOKUP(AN7&amp;AO7,计分标准!$A$85:$D$96,4,FALSE),"")</f>
        <v/>
      </c>
      <c r="AR7" s="17">
        <f>IFERROR(SUM(O7,Y7,AG7,AL7,AQ7),"")</f>
        <v>0</v>
      </c>
      <c r="AS7" s="29"/>
    </row>
    <row r="8" spans="1:45" s="18" customFormat="1" ht="96" customHeight="1" x14ac:dyDescent="0.15">
      <c r="A8" s="26"/>
      <c r="B8" s="27"/>
      <c r="C8" s="27"/>
      <c r="D8" s="27"/>
      <c r="E8" s="27"/>
      <c r="F8" s="27"/>
      <c r="G8" s="27"/>
      <c r="H8" s="27"/>
      <c r="I8" s="27"/>
      <c r="J8" s="27"/>
      <c r="K8" s="14" t="str">
        <f>IFERROR(VLOOKUP(C8,计分标准!$A$2:$B$22,2,FALSE),"")</f>
        <v/>
      </c>
      <c r="L8" s="14" t="str">
        <f>IF(F8="是",VLOOKUP(C8,计分标准!$A$2:$C$22,3,FALSE),"0")</f>
        <v>0</v>
      </c>
      <c r="M8" s="14" t="str">
        <f>IF(OR(G8="优秀",AND(OR(C8="校级重点项目",C8="校级一般项目",C8="校级扶持项目",C8="政府横向项目",C8="非政府横向项目"),F8="是")),VLOOKUP(C8,计分标准!$A$2:$D$22,4,FALSE),"0")</f>
        <v>0</v>
      </c>
      <c r="N8" s="14" t="str">
        <f>IFERROR(J8*(VLOOKUP(C8,计分标准!$A$2:$E$22,5,FALSE)),"0")</f>
        <v>0</v>
      </c>
      <c r="O8" s="15">
        <f t="shared" ref="O8:O71" si="0">SUM(K8:N8)</f>
        <v>0</v>
      </c>
      <c r="P8" s="27"/>
      <c r="Q8" s="27"/>
      <c r="R8" s="27"/>
      <c r="S8" s="27"/>
      <c r="T8" s="27"/>
      <c r="U8" s="27"/>
      <c r="V8" s="27"/>
      <c r="W8" s="27"/>
      <c r="X8" s="14" t="str">
        <f>IFERROR(VLOOKUP(V8,计分标准!A28:B36,2,FALSE),"")</f>
        <v/>
      </c>
      <c r="Y8" s="16" t="str">
        <f>IF(Q8="书评",VLOOKUP(V8,计分标准!A28:B36,2,FALSE)*0.5,IF(Q8="会议综述",VLOOKUP(V8,计分标准!A28:B36,2,FALSE)*0.3,IF(AND(U8="第二",OR(V8="A1类",V8="A2类",V8="B1类",V8="B2类")),X8*0.3,IF(AND(U8="第二",OR(Q8="书评",Q8="会议综述")),"0",X8))))</f>
        <v/>
      </c>
      <c r="Z8" s="27"/>
      <c r="AA8" s="27"/>
      <c r="AB8" s="27"/>
      <c r="AC8" s="27"/>
      <c r="AD8" s="27"/>
      <c r="AE8" s="27"/>
      <c r="AF8" s="28"/>
      <c r="AG8" s="17" t="str">
        <f>IFERROR(PRODUCT(AF8,VLOOKUP(AA8&amp;AE8,计分标准!$A$41:$D$58,4,FALSE)),"")</f>
        <v/>
      </c>
      <c r="AH8" s="27"/>
      <c r="AI8" s="27"/>
      <c r="AJ8" s="27"/>
      <c r="AK8" s="27"/>
      <c r="AL8" s="17" t="str">
        <f>IFERROR(VLOOKUP(AI8&amp;AJ8,计分标准!$A$63:$D$80,4,FALSE),"")</f>
        <v/>
      </c>
      <c r="AM8" s="27"/>
      <c r="AN8" s="27"/>
      <c r="AO8" s="27"/>
      <c r="AP8" s="27"/>
      <c r="AQ8" s="17" t="str">
        <f>IFERROR(VLOOKUP(AN8&amp;AO8,计分标准!$A$85:$D$96,4,FALSE),"")</f>
        <v/>
      </c>
      <c r="AR8" s="17">
        <f t="shared" ref="AR8:AR71" si="1">IFERROR(SUM(O8,Y8,AG8,AL8,AQ8),"")</f>
        <v>0</v>
      </c>
      <c r="AS8" s="29"/>
    </row>
    <row r="9" spans="1:45" s="18" customFormat="1" ht="105" customHeight="1" x14ac:dyDescent="0.15">
      <c r="A9" s="26"/>
      <c r="B9" s="27"/>
      <c r="C9" s="27"/>
      <c r="D9" s="27"/>
      <c r="E9" s="27"/>
      <c r="F9" s="27"/>
      <c r="G9" s="27"/>
      <c r="H9" s="27"/>
      <c r="I9" s="27"/>
      <c r="J9" s="27"/>
      <c r="K9" s="14" t="str">
        <f>IFERROR(VLOOKUP(C9,计分标准!$A$2:$B$22,2,FALSE),"")</f>
        <v/>
      </c>
      <c r="L9" s="14" t="str">
        <f>IF(F9="是",VLOOKUP(C9,计分标准!$A$2:$C$22,3,FALSE),"0")</f>
        <v>0</v>
      </c>
      <c r="M9" s="14" t="str">
        <f>IF(OR(G9="优秀",AND(OR(C9="校级重点项目",C9="校级一般项目",C9="校级扶持项目",C9="政府横向项目",C9="非政府横向项目"),F9="是")),VLOOKUP(C9,计分标准!$A$2:$D$22,4,FALSE),"0")</f>
        <v>0</v>
      </c>
      <c r="N9" s="14" t="str">
        <f>IFERROR(J9*(VLOOKUP(C9,计分标准!$A$2:$E$22,5,FALSE)),"0")</f>
        <v>0</v>
      </c>
      <c r="O9" s="15">
        <f t="shared" si="0"/>
        <v>0</v>
      </c>
      <c r="P9" s="27"/>
      <c r="Q9" s="27"/>
      <c r="R9" s="27"/>
      <c r="S9" s="27"/>
      <c r="T9" s="27"/>
      <c r="U9" s="27"/>
      <c r="V9" s="27"/>
      <c r="W9" s="27"/>
      <c r="X9" s="14" t="str">
        <f>IFERROR(VLOOKUP(V9,计分标准!A29:B37,2,FALSE),"")</f>
        <v/>
      </c>
      <c r="Y9" s="16" t="str">
        <f>IF(Q9="书评",VLOOKUP(V9,计分标准!A29:B37,2,FALSE)*0.5,IF(Q9="会议综述",VLOOKUP(V9,计分标准!A29:B37,2,FALSE)*0.3,IF(AND(U9="第二",OR(V9="A1类",V9="A2类",V9="B1类",V9="B2类")),X9*0.3,IF(AND(U9="第二",OR(Q9="书评",Q9="会议综述")),"0",X9))))</f>
        <v/>
      </c>
      <c r="Z9" s="27"/>
      <c r="AA9" s="27"/>
      <c r="AB9" s="27"/>
      <c r="AC9" s="27"/>
      <c r="AD9" s="27"/>
      <c r="AE9" s="27"/>
      <c r="AF9" s="28"/>
      <c r="AG9" s="17" t="str">
        <f>IFERROR(PRODUCT(AF9,VLOOKUP(AA9&amp;AE9,计分标准!$A$41:$D$58,4,FALSE)),"")</f>
        <v/>
      </c>
      <c r="AH9" s="27"/>
      <c r="AI9" s="27"/>
      <c r="AJ9" s="27"/>
      <c r="AK9" s="27"/>
      <c r="AL9" s="17" t="str">
        <f>IFERROR(VLOOKUP(AI9&amp;AJ9,计分标准!$A$63:$D$80,4,FALSE),"")</f>
        <v/>
      </c>
      <c r="AM9" s="27"/>
      <c r="AN9" s="27"/>
      <c r="AO9" s="27"/>
      <c r="AP9" s="27"/>
      <c r="AQ9" s="17" t="str">
        <f>IFERROR(VLOOKUP(AN9&amp;AO9,计分标准!$A$85:$D$96,4,FALSE),"")</f>
        <v/>
      </c>
      <c r="AR9" s="17">
        <f t="shared" si="1"/>
        <v>0</v>
      </c>
      <c r="AS9" s="29"/>
    </row>
    <row r="10" spans="1:45" s="18" customFormat="1" ht="67.5" customHeight="1" x14ac:dyDescent="0.15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14" t="str">
        <f>IFERROR(VLOOKUP(C10,计分标准!$A$2:$B$22,2,FALSE),"")</f>
        <v/>
      </c>
      <c r="L10" s="14" t="str">
        <f>IF(F10="是",VLOOKUP(C10,计分标准!$A$2:$C$22,3,FALSE),"0")</f>
        <v>0</v>
      </c>
      <c r="M10" s="14" t="str">
        <f>IF(OR(G10="优秀",AND(OR(C10="校级重点项目",C10="校级一般项目",C10="校级扶持项目",C10="政府横向项目",C10="非政府横向项目"),F10="是")),VLOOKUP(C10,计分标准!$A$2:$D$22,4,FALSE),"0")</f>
        <v>0</v>
      </c>
      <c r="N10" s="14" t="str">
        <f>IFERROR(J10*(VLOOKUP(C10,计分标准!$A$2:$E$22,5,FALSE)),"0")</f>
        <v>0</v>
      </c>
      <c r="O10" s="15">
        <f t="shared" si="0"/>
        <v>0</v>
      </c>
      <c r="P10" s="27"/>
      <c r="Q10" s="27"/>
      <c r="R10" s="27"/>
      <c r="S10" s="27"/>
      <c r="T10" s="27"/>
      <c r="U10" s="27"/>
      <c r="V10" s="27"/>
      <c r="W10" s="27"/>
      <c r="X10" s="14" t="str">
        <f>IFERROR(VLOOKUP(V10,计分标准!A30:B38,2,FALSE),"")</f>
        <v/>
      </c>
      <c r="Y10" s="16" t="str">
        <f>IF(Q10="书评",VLOOKUP(V10,计分标准!A30:B38,2,FALSE)*0.5,IF(Q10="会议综述",VLOOKUP(V10,计分标准!A30:B38,2,FALSE)*0.3,IF(AND(U10="第二",OR(V10="A1类",V10="A2类",V10="B1类",V10="B2类")),X10*0.3,IF(AND(U10="第二",OR(Q10="书评",Q10="会议综述")),"0",X10))))</f>
        <v/>
      </c>
      <c r="Z10" s="27"/>
      <c r="AA10" s="27"/>
      <c r="AB10" s="27"/>
      <c r="AC10" s="27"/>
      <c r="AD10" s="27"/>
      <c r="AE10" s="27"/>
      <c r="AF10" s="28"/>
      <c r="AG10" s="17" t="str">
        <f>IFERROR(PRODUCT(AF10,VLOOKUP(AA10&amp;AE10,计分标准!$A$41:$D$58,4,FALSE)),"")</f>
        <v/>
      </c>
      <c r="AH10" s="27"/>
      <c r="AI10" s="27"/>
      <c r="AJ10" s="27"/>
      <c r="AK10" s="27"/>
      <c r="AL10" s="17" t="str">
        <f>IFERROR(VLOOKUP(AI10&amp;AJ10,计分标准!$A$63:$D$80,4,FALSE),"")</f>
        <v/>
      </c>
      <c r="AM10" s="27"/>
      <c r="AN10" s="27"/>
      <c r="AO10" s="27"/>
      <c r="AP10" s="27"/>
      <c r="AQ10" s="17" t="str">
        <f>IFERROR(VLOOKUP(AN10&amp;AO10,计分标准!$A$85:$D$96,4,FALSE),"")</f>
        <v/>
      </c>
      <c r="AR10" s="17">
        <f t="shared" si="1"/>
        <v>0</v>
      </c>
      <c r="AS10" s="29"/>
    </row>
    <row r="11" spans="1:45" s="18" customFormat="1" ht="67.5" customHeight="1" x14ac:dyDescent="0.1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14" t="str">
        <f>IFERROR(VLOOKUP(C11,计分标准!$A$2:$B$22,2,FALSE),"")</f>
        <v/>
      </c>
      <c r="L11" s="14" t="str">
        <f>IF(F11="是",VLOOKUP(C11,计分标准!$A$2:$C$22,3,FALSE),"0")</f>
        <v>0</v>
      </c>
      <c r="M11" s="14" t="str">
        <f>IF(OR(G11="优秀",AND(OR(C11="校级重点项目",C11="校级一般项目",C11="校级扶持项目",C11="政府横向项目",C11="非政府横向项目"),F11="是")),VLOOKUP(C11,计分标准!$A$2:$D$22,4,FALSE),"0")</f>
        <v>0</v>
      </c>
      <c r="N11" s="14" t="str">
        <f>IFERROR(J11*(VLOOKUP(C11,计分标准!$A$2:$E$22,5,FALSE)),"0")</f>
        <v>0</v>
      </c>
      <c r="O11" s="15">
        <f t="shared" si="0"/>
        <v>0</v>
      </c>
      <c r="P11" s="27"/>
      <c r="Q11" s="27"/>
      <c r="R11" s="27"/>
      <c r="S11" s="27"/>
      <c r="T11" s="27"/>
      <c r="U11" s="27"/>
      <c r="V11" s="27"/>
      <c r="W11" s="27"/>
      <c r="X11" s="14" t="str">
        <f>IFERROR(VLOOKUP(V11,计分标准!A31:B39,2,FALSE),"")</f>
        <v/>
      </c>
      <c r="Y11" s="16" t="str">
        <f>IF(Q11="书评",VLOOKUP(V11,计分标准!A31:B39,2,FALSE)*0.5,IF(Q11="会议综述",VLOOKUP(V11,计分标准!A31:B39,2,FALSE)*0.3,IF(AND(U11="第二",OR(V11="A1类",V11="A2类",V11="B1类",V11="B2类")),X11*0.3,IF(AND(U11="第二",OR(Q11="书评",Q11="会议综述")),"0",X11))))</f>
        <v/>
      </c>
      <c r="Z11" s="27"/>
      <c r="AA11" s="27"/>
      <c r="AB11" s="27"/>
      <c r="AC11" s="27"/>
      <c r="AD11" s="27"/>
      <c r="AE11" s="27"/>
      <c r="AF11" s="28"/>
      <c r="AG11" s="17" t="str">
        <f>IFERROR(PRODUCT(AF11,VLOOKUP(AA11&amp;AE11,计分标准!$A$41:$D$58,4,FALSE)),"")</f>
        <v/>
      </c>
      <c r="AH11" s="27"/>
      <c r="AI11" s="27"/>
      <c r="AJ11" s="27"/>
      <c r="AK11" s="27"/>
      <c r="AL11" s="17" t="str">
        <f>IFERROR(VLOOKUP(AI11&amp;AJ11,计分标准!$A$63:$D$80,4,FALSE),"")</f>
        <v/>
      </c>
      <c r="AM11" s="27"/>
      <c r="AN11" s="27"/>
      <c r="AO11" s="27"/>
      <c r="AP11" s="27"/>
      <c r="AQ11" s="17" t="str">
        <f>IFERROR(VLOOKUP(AN11&amp;AO11,计分标准!$A$85:$D$96,4,FALSE),"")</f>
        <v/>
      </c>
      <c r="AR11" s="17">
        <f t="shared" si="1"/>
        <v>0</v>
      </c>
      <c r="AS11" s="25"/>
    </row>
    <row r="12" spans="1:45" s="18" customFormat="1" ht="67.5" customHeight="1" x14ac:dyDescent="0.1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14" t="str">
        <f>IFERROR(VLOOKUP(C12,计分标准!$A$2:$B$22,2,FALSE),"")</f>
        <v/>
      </c>
      <c r="L12" s="14" t="str">
        <f>IF(F12="是",VLOOKUP(C12,计分标准!$A$2:$C$22,3,FALSE),"0")</f>
        <v>0</v>
      </c>
      <c r="M12" s="14" t="str">
        <f>IF(OR(G12="优秀",AND(OR(C12="校级重点项目",C12="校级一般项目",C12="校级扶持项目",C12="政府横向项目",C12="非政府横向项目"),F12="是")),VLOOKUP(C12,计分标准!$A$2:$D$22,4,FALSE),"0")</f>
        <v>0</v>
      </c>
      <c r="N12" s="14" t="str">
        <f>IFERROR(J12*(VLOOKUP(C12,计分标准!$A$2:$E$22,5,FALSE)),"0")</f>
        <v>0</v>
      </c>
      <c r="O12" s="15">
        <f t="shared" si="0"/>
        <v>0</v>
      </c>
      <c r="P12" s="27"/>
      <c r="Q12" s="27"/>
      <c r="R12" s="27"/>
      <c r="S12" s="27"/>
      <c r="T12" s="27"/>
      <c r="U12" s="27"/>
      <c r="V12" s="27"/>
      <c r="W12" s="27"/>
      <c r="X12" s="14" t="str">
        <f>IFERROR(VLOOKUP(V12,计分标准!A32:B40,2,FALSE),"")</f>
        <v/>
      </c>
      <c r="Y12" s="16" t="str">
        <f>IF(Q12="书评",VLOOKUP(V12,计分标准!A32:B40,2,FALSE)*0.5,IF(Q12="会议综述",VLOOKUP(V12,计分标准!A32:B40,2,FALSE)*0.3,IF(AND(U12="第二",OR(V12="A1类",V12="A2类",V12="B1类",V12="B2类")),X12*0.3,IF(AND(U12="第二",OR(Q12="书评",Q12="会议综述")),"0",X12))))</f>
        <v/>
      </c>
      <c r="Z12" s="27"/>
      <c r="AA12" s="27"/>
      <c r="AB12" s="27"/>
      <c r="AC12" s="27"/>
      <c r="AD12" s="27"/>
      <c r="AE12" s="27"/>
      <c r="AF12" s="28"/>
      <c r="AG12" s="17" t="str">
        <f>IFERROR(PRODUCT(AF12,VLOOKUP(AA12&amp;AE12,计分标准!$A$41:$D$58,4,FALSE)),"")</f>
        <v/>
      </c>
      <c r="AH12" s="27"/>
      <c r="AI12" s="27"/>
      <c r="AJ12" s="27"/>
      <c r="AK12" s="27"/>
      <c r="AL12" s="17" t="str">
        <f>IFERROR(VLOOKUP(AI12&amp;AJ12,计分标准!$A$63:$D$80,4,FALSE),"")</f>
        <v/>
      </c>
      <c r="AM12" s="27"/>
      <c r="AN12" s="27"/>
      <c r="AO12" s="27"/>
      <c r="AP12" s="27"/>
      <c r="AQ12" s="17" t="str">
        <f>IFERROR(VLOOKUP(AN12&amp;AO12,计分标准!$A$85:$D$96,4,FALSE),"")</f>
        <v/>
      </c>
      <c r="AR12" s="17">
        <f t="shared" si="1"/>
        <v>0</v>
      </c>
      <c r="AS12" s="25"/>
    </row>
    <row r="13" spans="1:45" s="18" customFormat="1" ht="67.5" customHeight="1" x14ac:dyDescent="0.1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14" t="str">
        <f>IFERROR(VLOOKUP(C13,计分标准!$A$2:$B$22,2,FALSE),"")</f>
        <v/>
      </c>
      <c r="L13" s="14" t="str">
        <f>IF(F13="是",VLOOKUP(C13,计分标准!$A$2:$C$22,3,FALSE),"0")</f>
        <v>0</v>
      </c>
      <c r="M13" s="14" t="str">
        <f>IF(OR(G13="优秀",AND(OR(C13="校级重点项目",C13="校级一般项目",C13="校级扶持项目",C13="政府横向项目",C13="非政府横向项目"),F13="是")),VLOOKUP(C13,计分标准!$A$2:$D$22,4,FALSE),"0")</f>
        <v>0</v>
      </c>
      <c r="N13" s="14" t="str">
        <f>IFERROR(J13*(VLOOKUP(C13,计分标准!$A$2:$E$22,5,FALSE)),"0")</f>
        <v>0</v>
      </c>
      <c r="O13" s="15">
        <f t="shared" si="0"/>
        <v>0</v>
      </c>
      <c r="P13" s="27"/>
      <c r="Q13" s="27"/>
      <c r="R13" s="27"/>
      <c r="S13" s="27"/>
      <c r="T13" s="27"/>
      <c r="U13" s="27"/>
      <c r="V13" s="27"/>
      <c r="W13" s="27"/>
      <c r="X13" s="14" t="str">
        <f>IFERROR(VLOOKUP(V13,计分标准!A33:B41,2,FALSE),"")</f>
        <v/>
      </c>
      <c r="Y13" s="16" t="str">
        <f>IF(Q13="书评",VLOOKUP(V13,计分标准!A33:B41,2,FALSE)*0.5,IF(Q13="会议综述",VLOOKUP(V13,计分标准!A33:B41,2,FALSE)*0.3,IF(AND(U13="第二",OR(V13="A1类",V13="A2类",V13="B1类",V13="B2类")),X13*0.3,IF(AND(U13="第二",OR(Q13="书评",Q13="会议综述")),"0",X13))))</f>
        <v/>
      </c>
      <c r="Z13" s="27"/>
      <c r="AA13" s="27"/>
      <c r="AB13" s="27"/>
      <c r="AC13" s="27"/>
      <c r="AD13" s="27"/>
      <c r="AE13" s="27"/>
      <c r="AF13" s="28"/>
      <c r="AG13" s="17" t="str">
        <f>IFERROR(PRODUCT(AF13,VLOOKUP(AA13&amp;AE13,计分标准!$A$41:$D$58,4,FALSE)),"")</f>
        <v/>
      </c>
      <c r="AH13" s="27"/>
      <c r="AI13" s="27"/>
      <c r="AJ13" s="27"/>
      <c r="AK13" s="27"/>
      <c r="AL13" s="17" t="str">
        <f>IFERROR(VLOOKUP(AI13&amp;AJ13,计分标准!$A$63:$D$80,4,FALSE),"")</f>
        <v/>
      </c>
      <c r="AM13" s="27"/>
      <c r="AN13" s="27"/>
      <c r="AO13" s="27"/>
      <c r="AP13" s="27"/>
      <c r="AQ13" s="17" t="str">
        <f>IFERROR(VLOOKUP(AN13&amp;AO13,计分标准!$A$85:$D$96,4,FALSE),"")</f>
        <v/>
      </c>
      <c r="AR13" s="17">
        <f t="shared" si="1"/>
        <v>0</v>
      </c>
      <c r="AS13" s="25"/>
    </row>
    <row r="14" spans="1:45" s="18" customFormat="1" ht="67.5" customHeight="1" x14ac:dyDescent="0.1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14" t="str">
        <f>IFERROR(VLOOKUP(C14,计分标准!$A$2:$B$22,2,FALSE),"")</f>
        <v/>
      </c>
      <c r="L14" s="14" t="str">
        <f>IF(F14="是",VLOOKUP(C14,计分标准!$A$2:$C$22,3,FALSE),"0")</f>
        <v>0</v>
      </c>
      <c r="M14" s="14" t="str">
        <f>IF(OR(G14="优秀",AND(OR(C14="校级重点项目",C14="校级一般项目",C14="校级扶持项目",C14="政府横向项目",C14="非政府横向项目"),F14="是")),VLOOKUP(C14,计分标准!$A$2:$D$22,4,FALSE),"0")</f>
        <v>0</v>
      </c>
      <c r="N14" s="14" t="str">
        <f>IFERROR(J14*(VLOOKUP(C14,计分标准!$A$2:$E$22,5,FALSE)),"0")</f>
        <v>0</v>
      </c>
      <c r="O14" s="15">
        <f t="shared" si="0"/>
        <v>0</v>
      </c>
      <c r="P14" s="27"/>
      <c r="Q14" s="27"/>
      <c r="R14" s="27"/>
      <c r="S14" s="27"/>
      <c r="T14" s="27"/>
      <c r="U14" s="27"/>
      <c r="V14" s="27"/>
      <c r="W14" s="27"/>
      <c r="X14" s="14" t="str">
        <f>IFERROR(VLOOKUP(V14,计分标准!A34:B42,2,FALSE),"")</f>
        <v/>
      </c>
      <c r="Y14" s="16" t="str">
        <f>IF(Q14="书评",VLOOKUP(V14,计分标准!A34:B42,2,FALSE)*0.5,IF(Q14="会议综述",VLOOKUP(V14,计分标准!A34:B42,2,FALSE)*0.3,IF(AND(U14="第二",OR(V14="A1类",V14="A2类",V14="B1类",V14="B2类")),X14*0.3,IF(AND(U14="第二",OR(Q14="书评",Q14="会议综述")),"0",X14))))</f>
        <v/>
      </c>
      <c r="Z14" s="27"/>
      <c r="AA14" s="27"/>
      <c r="AB14" s="27"/>
      <c r="AC14" s="27"/>
      <c r="AD14" s="27"/>
      <c r="AE14" s="27"/>
      <c r="AF14" s="28"/>
      <c r="AG14" s="17" t="str">
        <f>IFERROR(PRODUCT(AF14,VLOOKUP(AA14&amp;AE14,计分标准!$A$41:$D$58,4,FALSE)),"")</f>
        <v/>
      </c>
      <c r="AH14" s="27"/>
      <c r="AI14" s="27"/>
      <c r="AJ14" s="27"/>
      <c r="AK14" s="27"/>
      <c r="AL14" s="17" t="str">
        <f>IFERROR(VLOOKUP(AI14&amp;AJ14,计分标准!$A$63:$D$80,4,FALSE),"")</f>
        <v/>
      </c>
      <c r="AM14" s="27"/>
      <c r="AN14" s="27"/>
      <c r="AO14" s="27"/>
      <c r="AP14" s="27"/>
      <c r="AQ14" s="17" t="str">
        <f>IFERROR(VLOOKUP(AN14&amp;AO14,计分标准!$A$85:$D$96,4,FALSE),"")</f>
        <v/>
      </c>
      <c r="AR14" s="17">
        <f t="shared" si="1"/>
        <v>0</v>
      </c>
      <c r="AS14" s="25"/>
    </row>
    <row r="15" spans="1:45" s="18" customFormat="1" ht="67.5" customHeight="1" x14ac:dyDescent="0.1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14" t="str">
        <f>IFERROR(VLOOKUP(C15,计分标准!$A$2:$B$22,2,FALSE),"")</f>
        <v/>
      </c>
      <c r="L15" s="14" t="str">
        <f>IF(F15="是",VLOOKUP(C15,计分标准!$A$2:$C$22,3,FALSE),"0")</f>
        <v>0</v>
      </c>
      <c r="M15" s="14" t="str">
        <f>IF(OR(G15="优秀",AND(OR(C15="校级重点项目",C15="校级一般项目",C15="校级扶持项目",C15="政府横向项目",C15="非政府横向项目"),F15="是")),VLOOKUP(C15,计分标准!$A$2:$D$22,4,FALSE),"0")</f>
        <v>0</v>
      </c>
      <c r="N15" s="14" t="str">
        <f>IFERROR(J15*(VLOOKUP(C15,计分标准!$A$2:$E$22,5,FALSE)),"0")</f>
        <v>0</v>
      </c>
      <c r="O15" s="15">
        <f t="shared" si="0"/>
        <v>0</v>
      </c>
      <c r="P15" s="27"/>
      <c r="Q15" s="27"/>
      <c r="R15" s="27"/>
      <c r="S15" s="27"/>
      <c r="T15" s="27"/>
      <c r="U15" s="27"/>
      <c r="V15" s="27"/>
      <c r="W15" s="27"/>
      <c r="X15" s="14" t="str">
        <f>IFERROR(VLOOKUP(V15,计分标准!A35:B43,2,FALSE),"")</f>
        <v/>
      </c>
      <c r="Y15" s="16" t="str">
        <f>IF(Q15="书评",VLOOKUP(V15,计分标准!A35:B43,2,FALSE)*0.5,IF(Q15="会议综述",VLOOKUP(V15,计分标准!A35:B43,2,FALSE)*0.3,IF(AND(U15="第二",OR(V15="A1类",V15="A2类",V15="B1类",V15="B2类")),X15*0.3,IF(AND(U15="第二",OR(Q15="书评",Q15="会议综述")),"0",X15))))</f>
        <v/>
      </c>
      <c r="Z15" s="27"/>
      <c r="AA15" s="27"/>
      <c r="AB15" s="27"/>
      <c r="AC15" s="27"/>
      <c r="AD15" s="27"/>
      <c r="AE15" s="27"/>
      <c r="AF15" s="28"/>
      <c r="AG15" s="17" t="str">
        <f>IFERROR(PRODUCT(AF15,VLOOKUP(AA15&amp;AE15,计分标准!$A$41:$D$58,4,FALSE)),"")</f>
        <v/>
      </c>
      <c r="AH15" s="27"/>
      <c r="AI15" s="27"/>
      <c r="AJ15" s="27"/>
      <c r="AK15" s="27"/>
      <c r="AL15" s="17" t="str">
        <f>IFERROR(VLOOKUP(AI15&amp;AJ15,计分标准!$A$63:$D$80,4,FALSE),"")</f>
        <v/>
      </c>
      <c r="AM15" s="27"/>
      <c r="AN15" s="27"/>
      <c r="AO15" s="27"/>
      <c r="AP15" s="27"/>
      <c r="AQ15" s="17" t="str">
        <f>IFERROR(VLOOKUP(AN15&amp;AO15,计分标准!$A$85:$D$96,4,FALSE),"")</f>
        <v/>
      </c>
      <c r="AR15" s="17">
        <f t="shared" si="1"/>
        <v>0</v>
      </c>
      <c r="AS15" s="25"/>
    </row>
    <row r="16" spans="1:45" s="18" customFormat="1" ht="67.5" customHeight="1" x14ac:dyDescent="0.1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14" t="str">
        <f>IFERROR(VLOOKUP(C16,计分标准!$A$2:$B$22,2,FALSE),"")</f>
        <v/>
      </c>
      <c r="L16" s="14" t="str">
        <f>IF(F16="是",VLOOKUP(C16,计分标准!$A$2:$C$22,3,FALSE),"0")</f>
        <v>0</v>
      </c>
      <c r="M16" s="14" t="str">
        <f>IF(OR(G16="优秀",AND(OR(C16="校级重点项目",C16="校级一般项目",C16="校级扶持项目",C16="政府横向项目",C16="非政府横向项目"),F16="是")),VLOOKUP(C16,计分标准!$A$2:$D$22,4,FALSE),"0")</f>
        <v>0</v>
      </c>
      <c r="N16" s="14" t="str">
        <f>IFERROR(J16*(VLOOKUP(C16,计分标准!$A$2:$E$22,5,FALSE)),"0")</f>
        <v>0</v>
      </c>
      <c r="O16" s="15">
        <f t="shared" si="0"/>
        <v>0</v>
      </c>
      <c r="P16" s="27"/>
      <c r="Q16" s="27"/>
      <c r="R16" s="27"/>
      <c r="S16" s="27"/>
      <c r="T16" s="27"/>
      <c r="U16" s="27"/>
      <c r="V16" s="27"/>
      <c r="W16" s="27"/>
      <c r="X16" s="14" t="str">
        <f>IFERROR(VLOOKUP(V16,计分标准!A36:B44,2,FALSE),"")</f>
        <v/>
      </c>
      <c r="Y16" s="16" t="str">
        <f>IF(Q16="书评",VLOOKUP(V16,计分标准!A36:B44,2,FALSE)*0.5,IF(Q16="会议综述",VLOOKUP(V16,计分标准!A36:B44,2,FALSE)*0.3,IF(AND(U16="第二",OR(V16="A1类",V16="A2类",V16="B1类",V16="B2类")),X16*0.3,IF(AND(U16="第二",OR(Q16="书评",Q16="会议综述")),"0",X16))))</f>
        <v/>
      </c>
      <c r="Z16" s="27"/>
      <c r="AA16" s="27"/>
      <c r="AB16" s="27"/>
      <c r="AC16" s="27"/>
      <c r="AD16" s="27"/>
      <c r="AE16" s="27"/>
      <c r="AF16" s="28"/>
      <c r="AG16" s="17" t="str">
        <f>IFERROR(PRODUCT(AF16,VLOOKUP(AA16&amp;AE16,计分标准!$A$41:$D$58,4,FALSE)),"")</f>
        <v/>
      </c>
      <c r="AH16" s="27"/>
      <c r="AI16" s="27"/>
      <c r="AJ16" s="27"/>
      <c r="AK16" s="27"/>
      <c r="AL16" s="17" t="str">
        <f>IFERROR(VLOOKUP(AI16&amp;AJ16,计分标准!$A$63:$D$80,4,FALSE),"")</f>
        <v/>
      </c>
      <c r="AM16" s="27"/>
      <c r="AN16" s="27"/>
      <c r="AO16" s="27"/>
      <c r="AP16" s="27"/>
      <c r="AQ16" s="17" t="str">
        <f>IFERROR(VLOOKUP(AN16&amp;AO16,计分标准!$A$85:$D$96,4,FALSE),"")</f>
        <v/>
      </c>
      <c r="AR16" s="17">
        <f t="shared" si="1"/>
        <v>0</v>
      </c>
      <c r="AS16" s="25"/>
    </row>
    <row r="17" spans="1:45" s="18" customFormat="1" ht="67.5" customHeight="1" x14ac:dyDescent="0.1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14" t="str">
        <f>IFERROR(VLOOKUP(C17,计分标准!$A$2:$B$22,2,FALSE),"")</f>
        <v/>
      </c>
      <c r="L17" s="14" t="str">
        <f>IF(F17="是",VLOOKUP(C17,计分标准!$A$2:$C$22,3,FALSE),"0")</f>
        <v>0</v>
      </c>
      <c r="M17" s="14" t="str">
        <f>IF(OR(G17="优秀",AND(OR(C17="校级重点项目",C17="校级一般项目",C17="校级扶持项目",C17="政府横向项目",C17="非政府横向项目"),F17="是")),VLOOKUP(C17,计分标准!$A$2:$D$22,4,FALSE),"0")</f>
        <v>0</v>
      </c>
      <c r="N17" s="14" t="str">
        <f>IFERROR(J17*(VLOOKUP(C17,计分标准!$A$2:$E$22,5,FALSE)),"0")</f>
        <v>0</v>
      </c>
      <c r="O17" s="15">
        <f t="shared" si="0"/>
        <v>0</v>
      </c>
      <c r="P17" s="27"/>
      <c r="Q17" s="27"/>
      <c r="R17" s="27"/>
      <c r="S17" s="27"/>
      <c r="T17" s="27"/>
      <c r="U17" s="27"/>
      <c r="V17" s="27"/>
      <c r="W17" s="27"/>
      <c r="X17" s="14" t="str">
        <f>IFERROR(VLOOKUP(V17,计分标准!A37:B45,2,FALSE),"")</f>
        <v/>
      </c>
      <c r="Y17" s="16" t="str">
        <f>IF(Q17="书评",VLOOKUP(V17,计分标准!A37:B45,2,FALSE)*0.5,IF(Q17="会议综述",VLOOKUP(V17,计分标准!A37:B45,2,FALSE)*0.3,IF(AND(U17="第二",OR(V17="A1类",V17="A2类",V17="B1类",V17="B2类")),X17*0.3,IF(AND(U17="第二",OR(Q17="书评",Q17="会议综述")),"0",X17))))</f>
        <v/>
      </c>
      <c r="Z17" s="27"/>
      <c r="AA17" s="27"/>
      <c r="AB17" s="27"/>
      <c r="AC17" s="27"/>
      <c r="AD17" s="27"/>
      <c r="AE17" s="27"/>
      <c r="AF17" s="28"/>
      <c r="AG17" s="17" t="str">
        <f>IFERROR(PRODUCT(AF17,VLOOKUP(AA17&amp;AE17,计分标准!$A$41:$D$58,4,FALSE)),"")</f>
        <v/>
      </c>
      <c r="AH17" s="27"/>
      <c r="AI17" s="27"/>
      <c r="AJ17" s="27"/>
      <c r="AK17" s="27"/>
      <c r="AL17" s="17" t="str">
        <f>IFERROR(VLOOKUP(AI17&amp;AJ17,计分标准!$A$63:$D$80,4,FALSE),"")</f>
        <v/>
      </c>
      <c r="AM17" s="27"/>
      <c r="AN17" s="27"/>
      <c r="AO17" s="27"/>
      <c r="AP17" s="27"/>
      <c r="AQ17" s="17" t="str">
        <f>IFERROR(VLOOKUP(AN17&amp;AO17,计分标准!$A$85:$D$96,4,FALSE),"")</f>
        <v/>
      </c>
      <c r="AR17" s="17">
        <f t="shared" si="1"/>
        <v>0</v>
      </c>
      <c r="AS17" s="25"/>
    </row>
    <row r="18" spans="1:45" s="18" customFormat="1" ht="67.5" customHeight="1" x14ac:dyDescent="0.1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14" t="str">
        <f>IFERROR(VLOOKUP(C18,计分标准!$A$2:$B$22,2,FALSE),"")</f>
        <v/>
      </c>
      <c r="L18" s="14" t="str">
        <f>IF(F18="是",VLOOKUP(C18,计分标准!$A$2:$C$22,3,FALSE),"0")</f>
        <v>0</v>
      </c>
      <c r="M18" s="14" t="str">
        <f>IF(OR(G18="优秀",AND(OR(C18="校级重点项目",C18="校级一般项目",C18="校级扶持项目",C18="政府横向项目",C18="非政府横向项目"),F18="是")),VLOOKUP(C18,计分标准!$A$2:$D$22,4,FALSE),"0")</f>
        <v>0</v>
      </c>
      <c r="N18" s="14" t="str">
        <f>IFERROR(J18*(VLOOKUP(C18,计分标准!$A$2:$E$22,5,FALSE)),"0")</f>
        <v>0</v>
      </c>
      <c r="O18" s="15">
        <f t="shared" si="0"/>
        <v>0</v>
      </c>
      <c r="P18" s="27"/>
      <c r="Q18" s="27"/>
      <c r="R18" s="27"/>
      <c r="S18" s="27"/>
      <c r="T18" s="27"/>
      <c r="U18" s="27"/>
      <c r="V18" s="27"/>
      <c r="W18" s="27"/>
      <c r="X18" s="14" t="str">
        <f>IFERROR(VLOOKUP(V18,计分标准!A38:B46,2,FALSE),"")</f>
        <v/>
      </c>
      <c r="Y18" s="16" t="str">
        <f>IF(Q18="书评",VLOOKUP(V18,计分标准!A38:B46,2,FALSE)*0.5,IF(Q18="会议综述",VLOOKUP(V18,计分标准!A38:B46,2,FALSE)*0.3,IF(AND(U18="第二",OR(V18="A1类",V18="A2类",V18="B1类",V18="B2类")),X18*0.3,IF(AND(U18="第二",OR(Q18="书评",Q18="会议综述")),"0",X18))))</f>
        <v/>
      </c>
      <c r="Z18" s="27"/>
      <c r="AA18" s="27"/>
      <c r="AB18" s="27"/>
      <c r="AC18" s="27"/>
      <c r="AD18" s="27"/>
      <c r="AE18" s="27"/>
      <c r="AF18" s="28"/>
      <c r="AG18" s="17" t="str">
        <f>IFERROR(PRODUCT(AF18,VLOOKUP(AA18&amp;AE18,计分标准!$A$41:$D$58,4,FALSE)),"")</f>
        <v/>
      </c>
      <c r="AH18" s="27"/>
      <c r="AI18" s="27"/>
      <c r="AJ18" s="27"/>
      <c r="AK18" s="27"/>
      <c r="AL18" s="17" t="str">
        <f>IFERROR(VLOOKUP(AI18&amp;AJ18,计分标准!$A$63:$D$80,4,FALSE),"")</f>
        <v/>
      </c>
      <c r="AM18" s="27"/>
      <c r="AN18" s="27"/>
      <c r="AO18" s="27"/>
      <c r="AP18" s="27"/>
      <c r="AQ18" s="17" t="str">
        <f>IFERROR(VLOOKUP(AN18&amp;AO18,计分标准!$A$85:$D$96,4,FALSE),"")</f>
        <v/>
      </c>
      <c r="AR18" s="17">
        <f t="shared" si="1"/>
        <v>0</v>
      </c>
      <c r="AS18" s="25"/>
    </row>
    <row r="19" spans="1:45" s="18" customFormat="1" ht="67.5" customHeight="1" x14ac:dyDescent="0.1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14" t="str">
        <f>IFERROR(VLOOKUP(C19,计分标准!$A$2:$B$22,2,FALSE),"")</f>
        <v/>
      </c>
      <c r="L19" s="14" t="str">
        <f>IF(F19="是",VLOOKUP(C19,计分标准!$A$2:$C$22,3,FALSE),"0")</f>
        <v>0</v>
      </c>
      <c r="M19" s="14" t="str">
        <f>IF(OR(G19="优秀",AND(OR(C19="校级重点项目",C19="校级一般项目",C19="校级扶持项目",C19="政府横向项目",C19="非政府横向项目"),F19="是")),VLOOKUP(C19,计分标准!$A$2:$D$22,4,FALSE),"0")</f>
        <v>0</v>
      </c>
      <c r="N19" s="14" t="str">
        <f>IFERROR(J19*(VLOOKUP(C19,计分标准!$A$2:$E$22,5,FALSE)),"0")</f>
        <v>0</v>
      </c>
      <c r="O19" s="15">
        <f t="shared" si="0"/>
        <v>0</v>
      </c>
      <c r="P19" s="27"/>
      <c r="Q19" s="27"/>
      <c r="R19" s="27"/>
      <c r="S19" s="27"/>
      <c r="T19" s="27"/>
      <c r="U19" s="27"/>
      <c r="V19" s="27"/>
      <c r="W19" s="27"/>
      <c r="X19" s="14" t="str">
        <f>IFERROR(VLOOKUP(V19,计分标准!A39:B47,2,FALSE),"")</f>
        <v/>
      </c>
      <c r="Y19" s="16" t="str">
        <f>IF(Q19="书评",VLOOKUP(V19,计分标准!A39:B47,2,FALSE)*0.5,IF(Q19="会议综述",VLOOKUP(V19,计分标准!A39:B47,2,FALSE)*0.3,IF(AND(U19="第二",OR(V19="A1类",V19="A2类",V19="B1类",V19="B2类")),X19*0.3,IF(AND(U19="第二",OR(Q19="书评",Q19="会议综述")),"0",X19))))</f>
        <v/>
      </c>
      <c r="Z19" s="27"/>
      <c r="AA19" s="27"/>
      <c r="AB19" s="27"/>
      <c r="AC19" s="27"/>
      <c r="AD19" s="27"/>
      <c r="AE19" s="27"/>
      <c r="AF19" s="28"/>
      <c r="AG19" s="17" t="str">
        <f>IFERROR(PRODUCT(AF19,VLOOKUP(AA19&amp;AE19,计分标准!$A$41:$D$58,4,FALSE)),"")</f>
        <v/>
      </c>
      <c r="AH19" s="27"/>
      <c r="AI19" s="27"/>
      <c r="AJ19" s="27"/>
      <c r="AK19" s="27"/>
      <c r="AL19" s="17" t="str">
        <f>IFERROR(VLOOKUP(AI19&amp;AJ19,计分标准!$A$63:$D$80,4,FALSE),"")</f>
        <v/>
      </c>
      <c r="AM19" s="27"/>
      <c r="AN19" s="27"/>
      <c r="AO19" s="27"/>
      <c r="AP19" s="27"/>
      <c r="AQ19" s="17" t="str">
        <f>IFERROR(VLOOKUP(AN19&amp;AO19,计分标准!$A$85:$D$96,4,FALSE),"")</f>
        <v/>
      </c>
      <c r="AR19" s="17">
        <f t="shared" si="1"/>
        <v>0</v>
      </c>
      <c r="AS19" s="25"/>
    </row>
    <row r="20" spans="1:45" s="18" customFormat="1" ht="67.5" customHeight="1" x14ac:dyDescent="0.1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14" t="str">
        <f>IFERROR(VLOOKUP(C20,计分标准!$A$2:$B$22,2,FALSE),"")</f>
        <v/>
      </c>
      <c r="L20" s="14" t="str">
        <f>IF(F20="是",VLOOKUP(C20,计分标准!$A$2:$C$22,3,FALSE),"0")</f>
        <v>0</v>
      </c>
      <c r="M20" s="14" t="str">
        <f>IF(OR(G20="优秀",AND(OR(C20="校级重点项目",C20="校级一般项目",C20="校级扶持项目",C20="政府横向项目",C20="非政府横向项目"),F20="是")),VLOOKUP(C20,计分标准!$A$2:$D$22,4,FALSE),"0")</f>
        <v>0</v>
      </c>
      <c r="N20" s="14" t="str">
        <f>IFERROR(J20*(VLOOKUP(C20,计分标准!$A$2:$E$22,5,FALSE)),"0")</f>
        <v>0</v>
      </c>
      <c r="O20" s="15">
        <f t="shared" si="0"/>
        <v>0</v>
      </c>
      <c r="P20" s="27"/>
      <c r="Q20" s="27"/>
      <c r="R20" s="27"/>
      <c r="S20" s="27"/>
      <c r="T20" s="27"/>
      <c r="U20" s="27"/>
      <c r="V20" s="27"/>
      <c r="W20" s="27"/>
      <c r="X20" s="14" t="str">
        <f>IFERROR(VLOOKUP(V20,计分标准!A40:B48,2,FALSE),"")</f>
        <v/>
      </c>
      <c r="Y20" s="16" t="str">
        <f>IF(Q20="书评",VLOOKUP(V20,计分标准!A40:B48,2,FALSE)*0.5,IF(Q20="会议综述",VLOOKUP(V20,计分标准!A40:B48,2,FALSE)*0.3,IF(AND(U20="第二",OR(V20="A1类",V20="A2类",V20="B1类",V20="B2类")),X20*0.3,IF(AND(U20="第二",OR(Q20="书评",Q20="会议综述")),"0",X20))))</f>
        <v/>
      </c>
      <c r="Z20" s="27"/>
      <c r="AA20" s="27"/>
      <c r="AB20" s="27"/>
      <c r="AC20" s="27"/>
      <c r="AD20" s="27"/>
      <c r="AE20" s="27"/>
      <c r="AF20" s="28"/>
      <c r="AG20" s="17" t="str">
        <f>IFERROR(PRODUCT(AF20,VLOOKUP(AA20&amp;AE20,计分标准!$A$41:$D$58,4,FALSE)),"")</f>
        <v/>
      </c>
      <c r="AH20" s="27"/>
      <c r="AI20" s="27"/>
      <c r="AJ20" s="27"/>
      <c r="AK20" s="27"/>
      <c r="AL20" s="17" t="str">
        <f>IFERROR(VLOOKUP(AI20&amp;AJ20,计分标准!$A$63:$D$80,4,FALSE),"")</f>
        <v/>
      </c>
      <c r="AM20" s="27"/>
      <c r="AN20" s="27"/>
      <c r="AO20" s="27"/>
      <c r="AP20" s="27"/>
      <c r="AQ20" s="17" t="str">
        <f>IFERROR(VLOOKUP(AN20&amp;AO20,计分标准!$A$85:$D$96,4,FALSE),"")</f>
        <v/>
      </c>
      <c r="AR20" s="17">
        <f t="shared" si="1"/>
        <v>0</v>
      </c>
      <c r="AS20" s="25"/>
    </row>
    <row r="21" spans="1:45" s="18" customFormat="1" ht="67.5" customHeight="1" x14ac:dyDescent="0.1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14" t="str">
        <f>IFERROR(VLOOKUP(C21,计分标准!$A$2:$B$22,2,FALSE),"")</f>
        <v/>
      </c>
      <c r="L21" s="14" t="str">
        <f>IF(F21="是",VLOOKUP(C21,计分标准!$A$2:$C$22,3,FALSE),"0")</f>
        <v>0</v>
      </c>
      <c r="M21" s="14" t="str">
        <f>IF(OR(G21="优秀",AND(OR(C21="校级重点项目",C21="校级一般项目",C21="校级扶持项目",C21="政府横向项目",C21="非政府横向项目"),F21="是")),VLOOKUP(C21,计分标准!$A$2:$D$22,4,FALSE),"0")</f>
        <v>0</v>
      </c>
      <c r="N21" s="14" t="str">
        <f>IFERROR(J21*(VLOOKUP(C21,计分标准!$A$2:$E$22,5,FALSE)),"0")</f>
        <v>0</v>
      </c>
      <c r="O21" s="15">
        <f t="shared" si="0"/>
        <v>0</v>
      </c>
      <c r="P21" s="27"/>
      <c r="Q21" s="27"/>
      <c r="R21" s="27"/>
      <c r="S21" s="27"/>
      <c r="T21" s="27"/>
      <c r="U21" s="27"/>
      <c r="V21" s="27"/>
      <c r="W21" s="27"/>
      <c r="X21" s="14" t="str">
        <f>IFERROR(VLOOKUP(V21,计分标准!A41:B49,2,FALSE),"")</f>
        <v/>
      </c>
      <c r="Y21" s="16" t="str">
        <f>IF(Q21="书评",VLOOKUP(V21,计分标准!A41:B49,2,FALSE)*0.5,IF(Q21="会议综述",VLOOKUP(V21,计分标准!A41:B49,2,FALSE)*0.3,IF(AND(U21="第二",OR(V21="A1类",V21="A2类",V21="B1类",V21="B2类")),X21*0.3,IF(AND(U21="第二",OR(Q21="书评",Q21="会议综述")),"0",X21))))</f>
        <v/>
      </c>
      <c r="Z21" s="27"/>
      <c r="AA21" s="27"/>
      <c r="AB21" s="27"/>
      <c r="AC21" s="27"/>
      <c r="AD21" s="27"/>
      <c r="AE21" s="27"/>
      <c r="AF21" s="28"/>
      <c r="AG21" s="17" t="str">
        <f>IFERROR(PRODUCT(AF21,VLOOKUP(AA21&amp;AE21,计分标准!$A$41:$D$58,4,FALSE)),"")</f>
        <v/>
      </c>
      <c r="AH21" s="27"/>
      <c r="AI21" s="27"/>
      <c r="AJ21" s="27"/>
      <c r="AK21" s="27"/>
      <c r="AL21" s="17" t="str">
        <f>IFERROR(VLOOKUP(AI21&amp;AJ21,计分标准!$A$63:$D$80,4,FALSE),"")</f>
        <v/>
      </c>
      <c r="AM21" s="27"/>
      <c r="AN21" s="27"/>
      <c r="AO21" s="27"/>
      <c r="AP21" s="27"/>
      <c r="AQ21" s="17" t="str">
        <f>IFERROR(VLOOKUP(AN21&amp;AO21,计分标准!$A$85:$D$96,4,FALSE),"")</f>
        <v/>
      </c>
      <c r="AR21" s="17">
        <f t="shared" si="1"/>
        <v>0</v>
      </c>
      <c r="AS21" s="25"/>
    </row>
    <row r="22" spans="1:45" s="18" customFormat="1" ht="67.5" customHeight="1" x14ac:dyDescent="0.1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14" t="str">
        <f>IFERROR(VLOOKUP(C22,计分标准!$A$2:$B$22,2,FALSE),"")</f>
        <v/>
      </c>
      <c r="L22" s="14" t="str">
        <f>IF(F22="是",VLOOKUP(C22,计分标准!$A$2:$C$22,3,FALSE),"0")</f>
        <v>0</v>
      </c>
      <c r="M22" s="14" t="str">
        <f>IF(OR(G22="优秀",AND(OR(C22="校级重点项目",C22="校级一般项目",C22="校级扶持项目",C22="政府横向项目",C22="非政府横向项目"),F22="是")),VLOOKUP(C22,计分标准!$A$2:$D$22,4,FALSE),"0")</f>
        <v>0</v>
      </c>
      <c r="N22" s="14" t="str">
        <f>IFERROR(J22*(VLOOKUP(C22,计分标准!$A$2:$E$22,5,FALSE)),"0")</f>
        <v>0</v>
      </c>
      <c r="O22" s="15">
        <f t="shared" si="0"/>
        <v>0</v>
      </c>
      <c r="P22" s="27"/>
      <c r="Q22" s="27"/>
      <c r="R22" s="27"/>
      <c r="S22" s="27"/>
      <c r="T22" s="27"/>
      <c r="U22" s="27"/>
      <c r="V22" s="27"/>
      <c r="W22" s="27"/>
      <c r="X22" s="14" t="str">
        <f>IFERROR(VLOOKUP(V22,计分标准!A42:B50,2,FALSE),"")</f>
        <v/>
      </c>
      <c r="Y22" s="16" t="str">
        <f>IF(Q22="书评",VLOOKUP(V22,计分标准!A42:B50,2,FALSE)*0.5,IF(Q22="会议综述",VLOOKUP(V22,计分标准!A42:B50,2,FALSE)*0.3,IF(AND(U22="第二",OR(V22="A1类",V22="A2类",V22="B1类",V22="B2类")),X22*0.3,IF(AND(U22="第二",OR(Q22="书评",Q22="会议综述")),"0",X22))))</f>
        <v/>
      </c>
      <c r="Z22" s="27"/>
      <c r="AA22" s="27"/>
      <c r="AB22" s="27"/>
      <c r="AC22" s="27"/>
      <c r="AD22" s="27"/>
      <c r="AE22" s="27"/>
      <c r="AF22" s="28"/>
      <c r="AG22" s="17" t="str">
        <f>IFERROR(PRODUCT(AF22,VLOOKUP(AA22&amp;AE22,计分标准!$A$41:$D$58,4,FALSE)),"")</f>
        <v/>
      </c>
      <c r="AH22" s="27"/>
      <c r="AI22" s="27"/>
      <c r="AJ22" s="27"/>
      <c r="AK22" s="27"/>
      <c r="AL22" s="17" t="str">
        <f>IFERROR(VLOOKUP(AI22&amp;AJ22,计分标准!$A$63:$D$80,4,FALSE),"")</f>
        <v/>
      </c>
      <c r="AM22" s="27"/>
      <c r="AN22" s="27"/>
      <c r="AO22" s="27"/>
      <c r="AP22" s="27"/>
      <c r="AQ22" s="17" t="str">
        <f>IFERROR(VLOOKUP(AN22&amp;AO22,计分标准!$A$85:$D$96,4,FALSE),"")</f>
        <v/>
      </c>
      <c r="AR22" s="17">
        <f t="shared" si="1"/>
        <v>0</v>
      </c>
      <c r="AS22" s="25"/>
    </row>
    <row r="23" spans="1:45" s="18" customFormat="1" ht="67.5" customHeight="1" x14ac:dyDescent="0.1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14" t="str">
        <f>IFERROR(VLOOKUP(C23,计分标准!$A$2:$B$22,2,FALSE),"")</f>
        <v/>
      </c>
      <c r="L23" s="14" t="str">
        <f>IF(F23="是",VLOOKUP(C23,计分标准!$A$2:$C$22,3,FALSE),"0")</f>
        <v>0</v>
      </c>
      <c r="M23" s="14" t="str">
        <f>IF(OR(G23="优秀",AND(OR(C23="校级重点项目",C23="校级一般项目",C23="校级扶持项目",C23="政府横向项目",C23="非政府横向项目"),F23="是")),VLOOKUP(C23,计分标准!$A$2:$D$22,4,FALSE),"0")</f>
        <v>0</v>
      </c>
      <c r="N23" s="14" t="str">
        <f>IFERROR(J23*(VLOOKUP(C23,计分标准!$A$2:$E$22,5,FALSE)),"0")</f>
        <v>0</v>
      </c>
      <c r="O23" s="15">
        <f t="shared" si="0"/>
        <v>0</v>
      </c>
      <c r="P23" s="27"/>
      <c r="Q23" s="27"/>
      <c r="R23" s="27"/>
      <c r="S23" s="27"/>
      <c r="T23" s="27"/>
      <c r="U23" s="27"/>
      <c r="V23" s="27"/>
      <c r="W23" s="27"/>
      <c r="X23" s="14" t="str">
        <f>IFERROR(VLOOKUP(V23,计分标准!A43:B51,2,FALSE),"")</f>
        <v/>
      </c>
      <c r="Y23" s="16" t="str">
        <f>IF(Q23="书评",VLOOKUP(V23,计分标准!A43:B51,2,FALSE)*0.5,IF(Q23="会议综述",VLOOKUP(V23,计分标准!A43:B51,2,FALSE)*0.3,IF(AND(U23="第二",OR(V23="A1类",V23="A2类",V23="B1类",V23="B2类")),X23*0.3,IF(AND(U23="第二",OR(Q23="书评",Q23="会议综述")),"0",X23))))</f>
        <v/>
      </c>
      <c r="Z23" s="27"/>
      <c r="AA23" s="27"/>
      <c r="AB23" s="27"/>
      <c r="AC23" s="27"/>
      <c r="AD23" s="27"/>
      <c r="AE23" s="27"/>
      <c r="AF23" s="28"/>
      <c r="AG23" s="17" t="str">
        <f>IFERROR(PRODUCT(AF23,VLOOKUP(AA23&amp;AE23,计分标准!$A$41:$D$58,4,FALSE)),"")</f>
        <v/>
      </c>
      <c r="AH23" s="27"/>
      <c r="AI23" s="27"/>
      <c r="AJ23" s="27"/>
      <c r="AK23" s="27"/>
      <c r="AL23" s="17" t="str">
        <f>IFERROR(VLOOKUP(AI23&amp;AJ23,计分标准!$A$63:$D$80,4,FALSE),"")</f>
        <v/>
      </c>
      <c r="AM23" s="27"/>
      <c r="AN23" s="27"/>
      <c r="AO23" s="27"/>
      <c r="AP23" s="27"/>
      <c r="AQ23" s="17" t="str">
        <f>IFERROR(VLOOKUP(AN23&amp;AO23,计分标准!$A$85:$D$96,4,FALSE),"")</f>
        <v/>
      </c>
      <c r="AR23" s="17">
        <f t="shared" si="1"/>
        <v>0</v>
      </c>
      <c r="AS23" s="25"/>
    </row>
    <row r="24" spans="1:45" s="18" customFormat="1" ht="67.5" customHeight="1" x14ac:dyDescent="0.1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14" t="str">
        <f>IFERROR(VLOOKUP(C24,计分标准!$A$2:$B$22,2,FALSE),"")</f>
        <v/>
      </c>
      <c r="L24" s="14" t="str">
        <f>IF(F24="是",VLOOKUP(C24,计分标准!$A$2:$C$22,3,FALSE),"0")</f>
        <v>0</v>
      </c>
      <c r="M24" s="14" t="str">
        <f>IF(OR(G24="优秀",AND(OR(C24="校级重点项目",C24="校级一般项目",C24="校级扶持项目",C24="政府横向项目",C24="非政府横向项目"),F24="是")),VLOOKUP(C24,计分标准!$A$2:$D$22,4,FALSE),"0")</f>
        <v>0</v>
      </c>
      <c r="N24" s="14" t="str">
        <f>IFERROR(J24*(VLOOKUP(C24,计分标准!$A$2:$E$22,5,FALSE)),"0")</f>
        <v>0</v>
      </c>
      <c r="O24" s="15">
        <f t="shared" si="0"/>
        <v>0</v>
      </c>
      <c r="P24" s="27"/>
      <c r="Q24" s="27"/>
      <c r="R24" s="27"/>
      <c r="S24" s="27"/>
      <c r="T24" s="27"/>
      <c r="U24" s="27"/>
      <c r="V24" s="27"/>
      <c r="W24" s="27"/>
      <c r="X24" s="14" t="str">
        <f>IFERROR(VLOOKUP(V24,计分标准!A44:B52,2,FALSE),"")</f>
        <v/>
      </c>
      <c r="Y24" s="16" t="str">
        <f>IF(Q24="书评",VLOOKUP(V24,计分标准!A44:B52,2,FALSE)*0.5,IF(Q24="会议综述",VLOOKUP(V24,计分标准!A44:B52,2,FALSE)*0.3,IF(AND(U24="第二",OR(V24="A1类",V24="A2类",V24="B1类",V24="B2类")),X24*0.3,IF(AND(U24="第二",OR(Q24="书评",Q24="会议综述")),"0",X24))))</f>
        <v/>
      </c>
      <c r="Z24" s="27"/>
      <c r="AA24" s="27"/>
      <c r="AB24" s="27"/>
      <c r="AC24" s="27"/>
      <c r="AD24" s="27"/>
      <c r="AE24" s="27"/>
      <c r="AF24" s="28"/>
      <c r="AG24" s="17" t="str">
        <f>IFERROR(PRODUCT(AF24,VLOOKUP(AA24&amp;AE24,计分标准!$A$41:$D$58,4,FALSE)),"")</f>
        <v/>
      </c>
      <c r="AH24" s="27"/>
      <c r="AI24" s="27"/>
      <c r="AJ24" s="27"/>
      <c r="AK24" s="27"/>
      <c r="AL24" s="17" t="str">
        <f>IFERROR(VLOOKUP(AI24&amp;AJ24,计分标准!$A$63:$D$80,4,FALSE),"")</f>
        <v/>
      </c>
      <c r="AM24" s="27"/>
      <c r="AN24" s="27"/>
      <c r="AO24" s="27"/>
      <c r="AP24" s="27"/>
      <c r="AQ24" s="17" t="str">
        <f>IFERROR(VLOOKUP(AN24&amp;AO24,计分标准!$A$85:$D$96,4,FALSE),"")</f>
        <v/>
      </c>
      <c r="AR24" s="17">
        <f t="shared" si="1"/>
        <v>0</v>
      </c>
      <c r="AS24" s="25"/>
    </row>
    <row r="25" spans="1:45" s="18" customFormat="1" ht="67.5" customHeight="1" x14ac:dyDescent="0.1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14" t="str">
        <f>IFERROR(VLOOKUP(C25,计分标准!$A$2:$B$22,2,FALSE),"")</f>
        <v/>
      </c>
      <c r="L25" s="14" t="str">
        <f>IF(F25="是",VLOOKUP(C25,计分标准!$A$2:$C$22,3,FALSE),"0")</f>
        <v>0</v>
      </c>
      <c r="M25" s="14" t="str">
        <f>IF(OR(G25="优秀",AND(OR(C25="校级重点项目",C25="校级一般项目",C25="校级扶持项目",C25="政府横向项目",C25="非政府横向项目"),F25="是")),VLOOKUP(C25,计分标准!$A$2:$D$22,4,FALSE),"0")</f>
        <v>0</v>
      </c>
      <c r="N25" s="14" t="str">
        <f>IFERROR(J25*(VLOOKUP(C25,计分标准!$A$2:$E$22,5,FALSE)),"0")</f>
        <v>0</v>
      </c>
      <c r="O25" s="15">
        <f t="shared" si="0"/>
        <v>0</v>
      </c>
      <c r="P25" s="27"/>
      <c r="Q25" s="27"/>
      <c r="R25" s="27"/>
      <c r="S25" s="27"/>
      <c r="T25" s="27"/>
      <c r="U25" s="27"/>
      <c r="V25" s="27"/>
      <c r="W25" s="27"/>
      <c r="X25" s="14" t="str">
        <f>IFERROR(VLOOKUP(V25,计分标准!A45:B53,2,FALSE),"")</f>
        <v/>
      </c>
      <c r="Y25" s="16" t="str">
        <f>IF(Q25="书评",VLOOKUP(V25,计分标准!A45:B53,2,FALSE)*0.5,IF(Q25="会议综述",VLOOKUP(V25,计分标准!A45:B53,2,FALSE)*0.3,IF(AND(U25="第二",OR(V25="A1类",V25="A2类",V25="B1类",V25="B2类")),X25*0.3,IF(AND(U25="第二",OR(Q25="书评",Q25="会议综述")),"0",X25))))</f>
        <v/>
      </c>
      <c r="Z25" s="27"/>
      <c r="AA25" s="27"/>
      <c r="AB25" s="27"/>
      <c r="AC25" s="27"/>
      <c r="AD25" s="27"/>
      <c r="AE25" s="27"/>
      <c r="AF25" s="28"/>
      <c r="AG25" s="17" t="str">
        <f>IFERROR(PRODUCT(AF25,VLOOKUP(AA25&amp;AE25,计分标准!$A$41:$D$58,4,FALSE)),"")</f>
        <v/>
      </c>
      <c r="AH25" s="27"/>
      <c r="AI25" s="27"/>
      <c r="AJ25" s="27"/>
      <c r="AK25" s="27"/>
      <c r="AL25" s="17" t="str">
        <f>IFERROR(VLOOKUP(AI25&amp;AJ25,计分标准!$A$63:$D$80,4,FALSE),"")</f>
        <v/>
      </c>
      <c r="AM25" s="27"/>
      <c r="AN25" s="27"/>
      <c r="AO25" s="27"/>
      <c r="AP25" s="27"/>
      <c r="AQ25" s="17" t="str">
        <f>IFERROR(VLOOKUP(AN25&amp;AO25,计分标准!$A$85:$D$96,4,FALSE),"")</f>
        <v/>
      </c>
      <c r="AR25" s="17">
        <f t="shared" si="1"/>
        <v>0</v>
      </c>
      <c r="AS25" s="25"/>
    </row>
    <row r="26" spans="1:45" s="18" customFormat="1" ht="67.5" customHeight="1" x14ac:dyDescent="0.1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14" t="str">
        <f>IFERROR(VLOOKUP(C26,计分标准!$A$2:$B$22,2,FALSE),"")</f>
        <v/>
      </c>
      <c r="L26" s="14" t="str">
        <f>IF(F26="是",VLOOKUP(C26,计分标准!$A$2:$C$22,3,FALSE),"0")</f>
        <v>0</v>
      </c>
      <c r="M26" s="14" t="str">
        <f>IF(OR(G26="优秀",AND(OR(C26="校级重点项目",C26="校级一般项目",C26="校级扶持项目",C26="政府横向项目",C26="非政府横向项目"),F26="是")),VLOOKUP(C26,计分标准!$A$2:$D$22,4,FALSE),"0")</f>
        <v>0</v>
      </c>
      <c r="N26" s="14" t="str">
        <f>IFERROR(J26*(VLOOKUP(C26,计分标准!$A$2:$E$22,5,FALSE)),"0")</f>
        <v>0</v>
      </c>
      <c r="O26" s="15">
        <f t="shared" si="0"/>
        <v>0</v>
      </c>
      <c r="P26" s="27"/>
      <c r="Q26" s="27"/>
      <c r="R26" s="27"/>
      <c r="S26" s="27"/>
      <c r="T26" s="27"/>
      <c r="U26" s="27"/>
      <c r="V26" s="27"/>
      <c r="W26" s="27"/>
      <c r="X26" s="14" t="str">
        <f>IFERROR(VLOOKUP(V26,计分标准!A46:B54,2,FALSE),"")</f>
        <v/>
      </c>
      <c r="Y26" s="16" t="str">
        <f>IF(Q26="书评",VLOOKUP(V26,计分标准!A46:B54,2,FALSE)*0.5,IF(Q26="会议综述",VLOOKUP(V26,计分标准!A46:B54,2,FALSE)*0.3,IF(AND(U26="第二",OR(V26="A1类",V26="A2类",V26="B1类",V26="B2类")),X26*0.3,IF(AND(U26="第二",OR(Q26="书评",Q26="会议综述")),"0",X26))))</f>
        <v/>
      </c>
      <c r="Z26" s="27"/>
      <c r="AA26" s="27"/>
      <c r="AB26" s="27"/>
      <c r="AC26" s="27"/>
      <c r="AD26" s="27"/>
      <c r="AE26" s="27"/>
      <c r="AF26" s="28"/>
      <c r="AG26" s="17" t="str">
        <f>IFERROR(PRODUCT(AF26,VLOOKUP(AA26&amp;AE26,计分标准!$A$41:$D$58,4,FALSE)),"")</f>
        <v/>
      </c>
      <c r="AH26" s="27"/>
      <c r="AI26" s="27"/>
      <c r="AJ26" s="27"/>
      <c r="AK26" s="27"/>
      <c r="AL26" s="17" t="str">
        <f>IFERROR(VLOOKUP(AI26&amp;AJ26,计分标准!$A$63:$D$80,4,FALSE),"")</f>
        <v/>
      </c>
      <c r="AM26" s="27"/>
      <c r="AN26" s="27"/>
      <c r="AO26" s="27"/>
      <c r="AP26" s="27"/>
      <c r="AQ26" s="17" t="str">
        <f>IFERROR(VLOOKUP(AN26&amp;AO26,计分标准!$A$85:$D$96,4,FALSE),"")</f>
        <v/>
      </c>
      <c r="AR26" s="17">
        <f t="shared" si="1"/>
        <v>0</v>
      </c>
      <c r="AS26" s="25"/>
    </row>
    <row r="27" spans="1:45" s="18" customFormat="1" ht="67.5" customHeight="1" x14ac:dyDescent="0.1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14" t="str">
        <f>IFERROR(VLOOKUP(C27,计分标准!$A$2:$B$22,2,FALSE),"")</f>
        <v/>
      </c>
      <c r="L27" s="14" t="str">
        <f>IF(F27="是",VLOOKUP(C27,计分标准!$A$2:$C$22,3,FALSE),"0")</f>
        <v>0</v>
      </c>
      <c r="M27" s="14" t="str">
        <f>IF(OR(G27="优秀",AND(OR(C27="校级重点项目",C27="校级一般项目",C27="校级扶持项目",C27="政府横向项目",C27="非政府横向项目"),F27="是")),VLOOKUP(C27,计分标准!$A$2:$D$22,4,FALSE),"0")</f>
        <v>0</v>
      </c>
      <c r="N27" s="14" t="str">
        <f>IFERROR(J27*(VLOOKUP(C27,计分标准!$A$2:$E$22,5,FALSE)),"0")</f>
        <v>0</v>
      </c>
      <c r="O27" s="15">
        <f t="shared" si="0"/>
        <v>0</v>
      </c>
      <c r="P27" s="27"/>
      <c r="Q27" s="27"/>
      <c r="R27" s="27"/>
      <c r="S27" s="27"/>
      <c r="T27" s="27"/>
      <c r="U27" s="27"/>
      <c r="V27" s="27"/>
      <c r="W27" s="27"/>
      <c r="X27" s="14" t="str">
        <f>IFERROR(VLOOKUP(V27,计分标准!A47:B55,2,FALSE),"")</f>
        <v/>
      </c>
      <c r="Y27" s="16" t="str">
        <f>IF(Q27="书评",VLOOKUP(V27,计分标准!A47:B55,2,FALSE)*0.5,IF(Q27="会议综述",VLOOKUP(V27,计分标准!A47:B55,2,FALSE)*0.3,IF(AND(U27="第二",OR(V27="A1类",V27="A2类",V27="B1类",V27="B2类")),X27*0.3,IF(AND(U27="第二",OR(Q27="书评",Q27="会议综述")),"0",X27))))</f>
        <v/>
      </c>
      <c r="Z27" s="27"/>
      <c r="AA27" s="27"/>
      <c r="AB27" s="27"/>
      <c r="AC27" s="27"/>
      <c r="AD27" s="27"/>
      <c r="AE27" s="27"/>
      <c r="AF27" s="28"/>
      <c r="AG27" s="17" t="str">
        <f>IFERROR(PRODUCT(AF27,VLOOKUP(AA27&amp;AE27,计分标准!$A$41:$D$58,4,FALSE)),"")</f>
        <v/>
      </c>
      <c r="AH27" s="27"/>
      <c r="AI27" s="27"/>
      <c r="AJ27" s="27"/>
      <c r="AK27" s="27"/>
      <c r="AL27" s="17" t="str">
        <f>IFERROR(VLOOKUP(AI27&amp;AJ27,计分标准!$A$63:$D$80,4,FALSE),"")</f>
        <v/>
      </c>
      <c r="AM27" s="27"/>
      <c r="AN27" s="27"/>
      <c r="AO27" s="27"/>
      <c r="AP27" s="27"/>
      <c r="AQ27" s="17" t="str">
        <f>IFERROR(VLOOKUP(AN27&amp;AO27,计分标准!$A$85:$D$96,4,FALSE),"")</f>
        <v/>
      </c>
      <c r="AR27" s="17">
        <f t="shared" si="1"/>
        <v>0</v>
      </c>
      <c r="AS27" s="25"/>
    </row>
    <row r="28" spans="1:45" s="18" customFormat="1" ht="67.5" customHeight="1" x14ac:dyDescent="0.1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14" t="str">
        <f>IFERROR(VLOOKUP(C28,计分标准!$A$2:$B$22,2,FALSE),"")</f>
        <v/>
      </c>
      <c r="L28" s="14" t="str">
        <f>IF(F28="是",VLOOKUP(C28,计分标准!$A$2:$C$22,3,FALSE),"0")</f>
        <v>0</v>
      </c>
      <c r="M28" s="14" t="str">
        <f>IF(OR(G28="优秀",AND(OR(C28="校级重点项目",C28="校级一般项目",C28="校级扶持项目",C28="政府横向项目",C28="非政府横向项目"),F28="是")),VLOOKUP(C28,计分标准!$A$2:$D$22,4,FALSE),"0")</f>
        <v>0</v>
      </c>
      <c r="N28" s="14" t="str">
        <f>IFERROR(J28*(VLOOKUP(C28,计分标准!$A$2:$E$22,5,FALSE)),"0")</f>
        <v>0</v>
      </c>
      <c r="O28" s="15">
        <f t="shared" si="0"/>
        <v>0</v>
      </c>
      <c r="P28" s="27"/>
      <c r="Q28" s="27"/>
      <c r="R28" s="27"/>
      <c r="S28" s="27"/>
      <c r="T28" s="27"/>
      <c r="U28" s="27"/>
      <c r="V28" s="27"/>
      <c r="W28" s="27"/>
      <c r="X28" s="14" t="str">
        <f>IFERROR(VLOOKUP(V28,计分标准!A48:B56,2,FALSE),"")</f>
        <v/>
      </c>
      <c r="Y28" s="16" t="str">
        <f>IF(Q28="书评",VLOOKUP(V28,计分标准!A48:B56,2,FALSE)*0.5,IF(Q28="会议综述",VLOOKUP(V28,计分标准!A48:B56,2,FALSE)*0.3,IF(AND(U28="第二",OR(V28="A1类",V28="A2类",V28="B1类",V28="B2类")),X28*0.3,IF(AND(U28="第二",OR(Q28="书评",Q28="会议综述")),"0",X28))))</f>
        <v/>
      </c>
      <c r="Z28" s="27"/>
      <c r="AA28" s="27"/>
      <c r="AB28" s="27"/>
      <c r="AC28" s="27"/>
      <c r="AD28" s="27"/>
      <c r="AE28" s="27"/>
      <c r="AF28" s="28"/>
      <c r="AG28" s="17" t="str">
        <f>IFERROR(PRODUCT(AF28,VLOOKUP(AA28&amp;AE28,计分标准!$A$41:$D$58,4,FALSE)),"")</f>
        <v/>
      </c>
      <c r="AH28" s="27"/>
      <c r="AI28" s="27"/>
      <c r="AJ28" s="27"/>
      <c r="AK28" s="27"/>
      <c r="AL28" s="17" t="str">
        <f>IFERROR(VLOOKUP(AI28&amp;AJ28,计分标准!$A$63:$D$80,4,FALSE),"")</f>
        <v/>
      </c>
      <c r="AM28" s="27"/>
      <c r="AN28" s="27"/>
      <c r="AO28" s="27"/>
      <c r="AP28" s="27"/>
      <c r="AQ28" s="17" t="str">
        <f>IFERROR(VLOOKUP(AN28&amp;AO28,计分标准!$A$85:$D$96,4,FALSE),"")</f>
        <v/>
      </c>
      <c r="AR28" s="17">
        <f t="shared" si="1"/>
        <v>0</v>
      </c>
      <c r="AS28" s="25"/>
    </row>
    <row r="29" spans="1:45" s="18" customFormat="1" ht="67.5" customHeight="1" x14ac:dyDescent="0.1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14" t="str">
        <f>IFERROR(VLOOKUP(C29,计分标准!$A$2:$B$22,2,FALSE),"")</f>
        <v/>
      </c>
      <c r="L29" s="14" t="str">
        <f>IF(F29="是",VLOOKUP(C29,计分标准!$A$2:$C$22,3,FALSE),"0")</f>
        <v>0</v>
      </c>
      <c r="M29" s="14" t="str">
        <f>IF(OR(G29="优秀",AND(OR(C29="校级重点项目",C29="校级一般项目",C29="校级扶持项目",C29="政府横向项目",C29="非政府横向项目"),F29="是")),VLOOKUP(C29,计分标准!$A$2:$D$22,4,FALSE),"0")</f>
        <v>0</v>
      </c>
      <c r="N29" s="14" t="str">
        <f>IFERROR(J29*(VLOOKUP(C29,计分标准!$A$2:$E$22,5,FALSE)),"0")</f>
        <v>0</v>
      </c>
      <c r="O29" s="15">
        <f t="shared" si="0"/>
        <v>0</v>
      </c>
      <c r="P29" s="27"/>
      <c r="Q29" s="27"/>
      <c r="R29" s="27"/>
      <c r="S29" s="27"/>
      <c r="T29" s="27"/>
      <c r="U29" s="27"/>
      <c r="V29" s="27"/>
      <c r="W29" s="27"/>
      <c r="X29" s="14" t="str">
        <f>IFERROR(VLOOKUP(V29,计分标准!A49:B57,2,FALSE),"")</f>
        <v/>
      </c>
      <c r="Y29" s="16" t="str">
        <f>IF(Q29="书评",VLOOKUP(V29,计分标准!A49:B57,2,FALSE)*0.5,IF(Q29="会议综述",VLOOKUP(V29,计分标准!A49:B57,2,FALSE)*0.3,IF(AND(U29="第二",OR(V29="A1类",V29="A2类",V29="B1类",V29="B2类")),X29*0.3,IF(AND(U29="第二",OR(Q29="书评",Q29="会议综述")),"0",X29))))</f>
        <v/>
      </c>
      <c r="Z29" s="27"/>
      <c r="AA29" s="27"/>
      <c r="AB29" s="27"/>
      <c r="AC29" s="27"/>
      <c r="AD29" s="27"/>
      <c r="AE29" s="27"/>
      <c r="AF29" s="28"/>
      <c r="AG29" s="17" t="str">
        <f>IFERROR(PRODUCT(AF29,VLOOKUP(AA29&amp;AE29,计分标准!$A$41:$D$58,4,FALSE)),"")</f>
        <v/>
      </c>
      <c r="AH29" s="27"/>
      <c r="AI29" s="27"/>
      <c r="AJ29" s="27"/>
      <c r="AK29" s="27"/>
      <c r="AL29" s="17" t="str">
        <f>IFERROR(VLOOKUP(AI29&amp;AJ29,计分标准!$A$63:$D$80,4,FALSE),"")</f>
        <v/>
      </c>
      <c r="AM29" s="27"/>
      <c r="AN29" s="27"/>
      <c r="AO29" s="27"/>
      <c r="AP29" s="27"/>
      <c r="AQ29" s="17" t="str">
        <f>IFERROR(VLOOKUP(AN29&amp;AO29,计分标准!$A$85:$D$96,4,FALSE),"")</f>
        <v/>
      </c>
      <c r="AR29" s="17">
        <f t="shared" si="1"/>
        <v>0</v>
      </c>
      <c r="AS29" s="25"/>
    </row>
    <row r="30" spans="1:45" s="18" customFormat="1" ht="67.5" customHeight="1" x14ac:dyDescent="0.1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14" t="str">
        <f>IFERROR(VLOOKUP(C30,计分标准!$A$2:$B$22,2,FALSE),"")</f>
        <v/>
      </c>
      <c r="L30" s="14" t="str">
        <f>IF(F30="是",VLOOKUP(C30,计分标准!$A$2:$C$22,3,FALSE),"0")</f>
        <v>0</v>
      </c>
      <c r="M30" s="14" t="str">
        <f>IF(OR(G30="优秀",AND(OR(C30="校级重点项目",C30="校级一般项目",C30="校级扶持项目",C30="政府横向项目",C30="非政府横向项目"),F30="是")),VLOOKUP(C30,计分标准!$A$2:$D$22,4,FALSE),"0")</f>
        <v>0</v>
      </c>
      <c r="N30" s="14" t="str">
        <f>IFERROR(J30*(VLOOKUP(C30,计分标准!$A$2:$E$22,5,FALSE)),"0")</f>
        <v>0</v>
      </c>
      <c r="O30" s="15">
        <f t="shared" si="0"/>
        <v>0</v>
      </c>
      <c r="P30" s="27"/>
      <c r="Q30" s="27"/>
      <c r="R30" s="27"/>
      <c r="S30" s="27"/>
      <c r="T30" s="27"/>
      <c r="U30" s="27"/>
      <c r="V30" s="27"/>
      <c r="W30" s="27"/>
      <c r="X30" s="14" t="str">
        <f>IFERROR(VLOOKUP(V30,计分标准!A50:B58,2,FALSE),"")</f>
        <v/>
      </c>
      <c r="Y30" s="16" t="str">
        <f>IF(Q30="书评",VLOOKUP(V30,计分标准!A50:B58,2,FALSE)*0.5,IF(Q30="会议综述",VLOOKUP(V30,计分标准!A50:B58,2,FALSE)*0.3,IF(AND(U30="第二",OR(V30="A1类",V30="A2类",V30="B1类",V30="B2类")),X30*0.3,IF(AND(U30="第二",OR(Q30="书评",Q30="会议综述")),"0",X30))))</f>
        <v/>
      </c>
      <c r="Z30" s="27"/>
      <c r="AA30" s="27"/>
      <c r="AB30" s="27"/>
      <c r="AC30" s="27"/>
      <c r="AD30" s="27"/>
      <c r="AE30" s="27"/>
      <c r="AF30" s="28"/>
      <c r="AG30" s="17" t="str">
        <f>IFERROR(PRODUCT(AF30,VLOOKUP(AA30&amp;AE30,计分标准!$A$41:$D$58,4,FALSE)),"")</f>
        <v/>
      </c>
      <c r="AH30" s="27"/>
      <c r="AI30" s="27"/>
      <c r="AJ30" s="27"/>
      <c r="AK30" s="27"/>
      <c r="AL30" s="17" t="str">
        <f>IFERROR(VLOOKUP(AI30&amp;AJ30,计分标准!$A$63:$D$80,4,FALSE),"")</f>
        <v/>
      </c>
      <c r="AM30" s="27"/>
      <c r="AN30" s="27"/>
      <c r="AO30" s="27"/>
      <c r="AP30" s="27"/>
      <c r="AQ30" s="17" t="str">
        <f>IFERROR(VLOOKUP(AN30&amp;AO30,计分标准!$A$85:$D$96,4,FALSE),"")</f>
        <v/>
      </c>
      <c r="AR30" s="17">
        <f t="shared" si="1"/>
        <v>0</v>
      </c>
      <c r="AS30" s="25"/>
    </row>
    <row r="31" spans="1:45" s="18" customFormat="1" ht="67.5" customHeight="1" x14ac:dyDescent="0.1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14" t="str">
        <f>IFERROR(VLOOKUP(C31,计分标准!$A$2:$B$22,2,FALSE),"")</f>
        <v/>
      </c>
      <c r="L31" s="14" t="str">
        <f>IF(F31="是",VLOOKUP(C31,计分标准!$A$2:$C$22,3,FALSE),"0")</f>
        <v>0</v>
      </c>
      <c r="M31" s="14" t="str">
        <f>IF(OR(G31="优秀",AND(OR(C31="校级重点项目",C31="校级一般项目",C31="校级扶持项目",C31="政府横向项目",C31="非政府横向项目"),F31="是")),VLOOKUP(C31,计分标准!$A$2:$D$22,4,FALSE),"0")</f>
        <v>0</v>
      </c>
      <c r="N31" s="14" t="str">
        <f>IFERROR(J31*(VLOOKUP(C31,计分标准!$A$2:$E$22,5,FALSE)),"0")</f>
        <v>0</v>
      </c>
      <c r="O31" s="15">
        <f t="shared" si="0"/>
        <v>0</v>
      </c>
      <c r="P31" s="27"/>
      <c r="Q31" s="27"/>
      <c r="R31" s="27"/>
      <c r="S31" s="27"/>
      <c r="T31" s="27"/>
      <c r="U31" s="27"/>
      <c r="V31" s="27"/>
      <c r="W31" s="27"/>
      <c r="X31" s="14" t="str">
        <f>IFERROR(VLOOKUP(V31,计分标准!A51:B59,2,FALSE),"")</f>
        <v/>
      </c>
      <c r="Y31" s="16" t="str">
        <f>IF(Q31="书评",VLOOKUP(V31,计分标准!A51:B59,2,FALSE)*0.5,IF(Q31="会议综述",VLOOKUP(V31,计分标准!A51:B59,2,FALSE)*0.3,IF(AND(U31="第二",OR(V31="A1类",V31="A2类",V31="B1类",V31="B2类")),X31*0.3,IF(AND(U31="第二",OR(Q31="书评",Q31="会议综述")),"0",X31))))</f>
        <v/>
      </c>
      <c r="Z31" s="27"/>
      <c r="AA31" s="27"/>
      <c r="AB31" s="27"/>
      <c r="AC31" s="27"/>
      <c r="AD31" s="27"/>
      <c r="AE31" s="27"/>
      <c r="AF31" s="28"/>
      <c r="AG31" s="17" t="str">
        <f>IFERROR(PRODUCT(AF31,VLOOKUP(AA31&amp;AE31,计分标准!$A$41:$D$58,4,FALSE)),"")</f>
        <v/>
      </c>
      <c r="AH31" s="27"/>
      <c r="AI31" s="27"/>
      <c r="AJ31" s="27"/>
      <c r="AK31" s="27"/>
      <c r="AL31" s="17" t="str">
        <f>IFERROR(VLOOKUP(AI31&amp;AJ31,计分标准!$A$63:$D$80,4,FALSE),"")</f>
        <v/>
      </c>
      <c r="AM31" s="27"/>
      <c r="AN31" s="27"/>
      <c r="AO31" s="27"/>
      <c r="AP31" s="27"/>
      <c r="AQ31" s="17" t="str">
        <f>IFERROR(VLOOKUP(AN31&amp;AO31,计分标准!$A$85:$D$96,4,FALSE),"")</f>
        <v/>
      </c>
      <c r="AR31" s="17">
        <f t="shared" si="1"/>
        <v>0</v>
      </c>
      <c r="AS31" s="25"/>
    </row>
    <row r="32" spans="1:45" s="18" customFormat="1" ht="67.5" customHeight="1" x14ac:dyDescent="0.1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14" t="str">
        <f>IFERROR(VLOOKUP(C32,计分标准!$A$2:$B$22,2,FALSE),"")</f>
        <v/>
      </c>
      <c r="L32" s="14" t="str">
        <f>IF(F32="是",VLOOKUP(C32,计分标准!$A$2:$C$22,3,FALSE),"0")</f>
        <v>0</v>
      </c>
      <c r="M32" s="14" t="str">
        <f>IF(OR(G32="优秀",AND(OR(C32="校级重点项目",C32="校级一般项目",C32="校级扶持项目",C32="政府横向项目",C32="非政府横向项目"),F32="是")),VLOOKUP(C32,计分标准!$A$2:$D$22,4,FALSE),"0")</f>
        <v>0</v>
      </c>
      <c r="N32" s="14" t="str">
        <f>IFERROR(J32*(VLOOKUP(C32,计分标准!$A$2:$E$22,5,FALSE)),"0")</f>
        <v>0</v>
      </c>
      <c r="O32" s="15">
        <f t="shared" si="0"/>
        <v>0</v>
      </c>
      <c r="P32" s="27"/>
      <c r="Q32" s="27"/>
      <c r="R32" s="27"/>
      <c r="S32" s="27"/>
      <c r="T32" s="27"/>
      <c r="U32" s="27"/>
      <c r="V32" s="27"/>
      <c r="W32" s="27"/>
      <c r="X32" s="14" t="str">
        <f>IFERROR(VLOOKUP(V32,计分标准!A52:B60,2,FALSE),"")</f>
        <v/>
      </c>
      <c r="Y32" s="16" t="str">
        <f>IF(Q32="书评",VLOOKUP(V32,计分标准!A52:B60,2,FALSE)*0.5,IF(Q32="会议综述",VLOOKUP(V32,计分标准!A52:B60,2,FALSE)*0.3,IF(AND(U32="第二",OR(V32="A1类",V32="A2类",V32="B1类",V32="B2类")),X32*0.3,IF(AND(U32="第二",OR(Q32="书评",Q32="会议综述")),"0",X32))))</f>
        <v/>
      </c>
      <c r="Z32" s="27"/>
      <c r="AA32" s="27"/>
      <c r="AB32" s="27"/>
      <c r="AC32" s="27"/>
      <c r="AD32" s="27"/>
      <c r="AE32" s="27"/>
      <c r="AF32" s="28"/>
      <c r="AG32" s="17" t="str">
        <f>IFERROR(PRODUCT(AF32,VLOOKUP(AA32&amp;AE32,计分标准!$A$41:$D$58,4,FALSE)),"")</f>
        <v/>
      </c>
      <c r="AH32" s="27"/>
      <c r="AI32" s="27"/>
      <c r="AJ32" s="27"/>
      <c r="AK32" s="27"/>
      <c r="AL32" s="17" t="str">
        <f>IFERROR(VLOOKUP(AI32&amp;AJ32,计分标准!$A$63:$D$80,4,FALSE),"")</f>
        <v/>
      </c>
      <c r="AM32" s="27"/>
      <c r="AN32" s="27"/>
      <c r="AO32" s="27"/>
      <c r="AP32" s="27"/>
      <c r="AQ32" s="17" t="str">
        <f>IFERROR(VLOOKUP(AN32&amp;AO32,计分标准!$A$85:$D$96,4,FALSE),"")</f>
        <v/>
      </c>
      <c r="AR32" s="17">
        <f t="shared" si="1"/>
        <v>0</v>
      </c>
      <c r="AS32" s="25"/>
    </row>
    <row r="33" spans="1:45" s="18" customFormat="1" ht="67.5" customHeight="1" x14ac:dyDescent="0.1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14" t="str">
        <f>IFERROR(VLOOKUP(C33,计分标准!$A$2:$B$22,2,FALSE),"")</f>
        <v/>
      </c>
      <c r="L33" s="14" t="str">
        <f>IF(F33="是",VLOOKUP(C33,计分标准!$A$2:$C$22,3,FALSE),"0")</f>
        <v>0</v>
      </c>
      <c r="M33" s="14" t="str">
        <f>IF(OR(G33="优秀",AND(OR(C33="校级重点项目",C33="校级一般项目",C33="校级扶持项目",C33="政府横向项目",C33="非政府横向项目"),F33="是")),VLOOKUP(C33,计分标准!$A$2:$D$22,4,FALSE),"0")</f>
        <v>0</v>
      </c>
      <c r="N33" s="14" t="str">
        <f>IFERROR(J33*(VLOOKUP(C33,计分标准!$A$2:$E$22,5,FALSE)),"0")</f>
        <v>0</v>
      </c>
      <c r="O33" s="15">
        <f t="shared" si="0"/>
        <v>0</v>
      </c>
      <c r="P33" s="27"/>
      <c r="Q33" s="27"/>
      <c r="R33" s="27"/>
      <c r="S33" s="27"/>
      <c r="T33" s="27"/>
      <c r="U33" s="27"/>
      <c r="V33" s="27"/>
      <c r="W33" s="27"/>
      <c r="X33" s="14" t="str">
        <f>IFERROR(VLOOKUP(V33,计分标准!A53:B61,2,FALSE),"")</f>
        <v/>
      </c>
      <c r="Y33" s="16" t="str">
        <f>IF(Q33="书评",VLOOKUP(V33,计分标准!A53:B61,2,FALSE)*0.5,IF(Q33="会议综述",VLOOKUP(V33,计分标准!A53:B61,2,FALSE)*0.3,IF(AND(U33="第二",OR(V33="A1类",V33="A2类",V33="B1类",V33="B2类")),X33*0.3,IF(AND(U33="第二",OR(Q33="书评",Q33="会议综述")),"0",X33))))</f>
        <v/>
      </c>
      <c r="Z33" s="27"/>
      <c r="AA33" s="27"/>
      <c r="AB33" s="27"/>
      <c r="AC33" s="27"/>
      <c r="AD33" s="27"/>
      <c r="AE33" s="27"/>
      <c r="AF33" s="28"/>
      <c r="AG33" s="17" t="str">
        <f>IFERROR(PRODUCT(AF33,VLOOKUP(AA33&amp;AE33,计分标准!$A$41:$D$58,4,FALSE)),"")</f>
        <v/>
      </c>
      <c r="AH33" s="27"/>
      <c r="AI33" s="27"/>
      <c r="AJ33" s="27"/>
      <c r="AK33" s="27"/>
      <c r="AL33" s="17" t="str">
        <f>IFERROR(VLOOKUP(AI33&amp;AJ33,计分标准!$A$63:$D$80,4,FALSE),"")</f>
        <v/>
      </c>
      <c r="AM33" s="27"/>
      <c r="AN33" s="27"/>
      <c r="AO33" s="27"/>
      <c r="AP33" s="27"/>
      <c r="AQ33" s="17" t="str">
        <f>IFERROR(VLOOKUP(AN33&amp;AO33,计分标准!$A$85:$D$96,4,FALSE),"")</f>
        <v/>
      </c>
      <c r="AR33" s="17">
        <f t="shared" si="1"/>
        <v>0</v>
      </c>
      <c r="AS33" s="25"/>
    </row>
    <row r="34" spans="1:45" s="18" customFormat="1" ht="67.5" customHeight="1" x14ac:dyDescent="0.1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14" t="str">
        <f>IFERROR(VLOOKUP(C34,计分标准!$A$2:$B$22,2,FALSE),"")</f>
        <v/>
      </c>
      <c r="L34" s="14" t="str">
        <f>IF(F34="是",VLOOKUP(C34,计分标准!$A$2:$C$22,3,FALSE),"0")</f>
        <v>0</v>
      </c>
      <c r="M34" s="14" t="str">
        <f>IF(OR(G34="优秀",AND(OR(C34="校级重点项目",C34="校级一般项目",C34="校级扶持项目",C34="政府横向项目",C34="非政府横向项目"),F34="是")),VLOOKUP(C34,计分标准!$A$2:$D$22,4,FALSE),"0")</f>
        <v>0</v>
      </c>
      <c r="N34" s="14" t="str">
        <f>IFERROR(J34*(VLOOKUP(C34,计分标准!$A$2:$E$22,5,FALSE)),"0")</f>
        <v>0</v>
      </c>
      <c r="O34" s="15">
        <f t="shared" si="0"/>
        <v>0</v>
      </c>
      <c r="P34" s="27"/>
      <c r="Q34" s="27"/>
      <c r="R34" s="27"/>
      <c r="S34" s="27"/>
      <c r="T34" s="27"/>
      <c r="U34" s="27"/>
      <c r="V34" s="27"/>
      <c r="W34" s="27"/>
      <c r="X34" s="14" t="str">
        <f>IFERROR(VLOOKUP(V34,计分标准!A54:B62,2,FALSE),"")</f>
        <v/>
      </c>
      <c r="Y34" s="16" t="str">
        <f>IF(Q34="书评",VLOOKUP(V34,计分标准!A54:B62,2,FALSE)*0.5,IF(Q34="会议综述",VLOOKUP(V34,计分标准!A54:B62,2,FALSE)*0.3,IF(AND(U34="第二",OR(V34="A1类",V34="A2类",V34="B1类",V34="B2类")),X34*0.3,IF(AND(U34="第二",OR(Q34="书评",Q34="会议综述")),"0",X34))))</f>
        <v/>
      </c>
      <c r="Z34" s="27"/>
      <c r="AA34" s="27"/>
      <c r="AB34" s="27"/>
      <c r="AC34" s="27"/>
      <c r="AD34" s="27"/>
      <c r="AE34" s="27"/>
      <c r="AF34" s="28"/>
      <c r="AG34" s="17" t="str">
        <f>IFERROR(PRODUCT(AF34,VLOOKUP(AA34&amp;AE34,计分标准!$A$41:$D$58,4,FALSE)),"")</f>
        <v/>
      </c>
      <c r="AH34" s="27"/>
      <c r="AI34" s="27"/>
      <c r="AJ34" s="27"/>
      <c r="AK34" s="27"/>
      <c r="AL34" s="17" t="str">
        <f>IFERROR(VLOOKUP(AI34&amp;AJ34,计分标准!$A$63:$D$80,4,FALSE),"")</f>
        <v/>
      </c>
      <c r="AM34" s="27"/>
      <c r="AN34" s="27"/>
      <c r="AO34" s="27"/>
      <c r="AP34" s="27"/>
      <c r="AQ34" s="17" t="str">
        <f>IFERROR(VLOOKUP(AN34&amp;AO34,计分标准!$A$85:$D$96,4,FALSE),"")</f>
        <v/>
      </c>
      <c r="AR34" s="17">
        <f t="shared" si="1"/>
        <v>0</v>
      </c>
      <c r="AS34" s="25"/>
    </row>
    <row r="35" spans="1:45" s="18" customFormat="1" ht="67.5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14" t="str">
        <f>IFERROR(VLOOKUP(C35,计分标准!$A$2:$B$22,2,FALSE),"")</f>
        <v/>
      </c>
      <c r="L35" s="14" t="str">
        <f>IF(F35="是",VLOOKUP(C35,计分标准!$A$2:$C$22,3,FALSE),"0")</f>
        <v>0</v>
      </c>
      <c r="M35" s="14" t="str">
        <f>IF(OR(G35="优秀",AND(OR(C35="校级重点项目",C35="校级一般项目",C35="校级扶持项目",C35="政府横向项目",C35="非政府横向项目"),F35="是")),VLOOKUP(C35,计分标准!$A$2:$D$22,4,FALSE),"0")</f>
        <v>0</v>
      </c>
      <c r="N35" s="14" t="str">
        <f>IFERROR(J35*(VLOOKUP(C35,计分标准!$A$2:$E$22,5,FALSE)),"0")</f>
        <v>0</v>
      </c>
      <c r="O35" s="15">
        <f t="shared" si="0"/>
        <v>0</v>
      </c>
      <c r="P35" s="27"/>
      <c r="Q35" s="27"/>
      <c r="R35" s="27"/>
      <c r="S35" s="27"/>
      <c r="T35" s="27"/>
      <c r="U35" s="27"/>
      <c r="V35" s="27"/>
      <c r="W35" s="27"/>
      <c r="X35" s="14" t="str">
        <f>IFERROR(VLOOKUP(V35,计分标准!A55:B63,2,FALSE),"")</f>
        <v/>
      </c>
      <c r="Y35" s="16" t="str">
        <f>IF(Q35="书评",VLOOKUP(V35,计分标准!A55:B63,2,FALSE)*0.5,IF(Q35="会议综述",VLOOKUP(V35,计分标准!A55:B63,2,FALSE)*0.3,IF(AND(U35="第二",OR(V35="A1类",V35="A2类",V35="B1类",V35="B2类")),X35*0.3,IF(AND(U35="第二",OR(Q35="书评",Q35="会议综述")),"0",X35))))</f>
        <v/>
      </c>
      <c r="Z35" s="27"/>
      <c r="AA35" s="27"/>
      <c r="AB35" s="27"/>
      <c r="AC35" s="27"/>
      <c r="AD35" s="27"/>
      <c r="AE35" s="27"/>
      <c r="AF35" s="28"/>
      <c r="AG35" s="17" t="str">
        <f>IFERROR(PRODUCT(AF35,VLOOKUP(AA35&amp;AE35,计分标准!$A$41:$D$58,4,FALSE)),"")</f>
        <v/>
      </c>
      <c r="AH35" s="27"/>
      <c r="AI35" s="27"/>
      <c r="AJ35" s="27"/>
      <c r="AK35" s="27"/>
      <c r="AL35" s="17" t="str">
        <f>IFERROR(VLOOKUP(AI35&amp;AJ35,计分标准!$A$63:$D$80,4,FALSE),"")</f>
        <v/>
      </c>
      <c r="AM35" s="27"/>
      <c r="AN35" s="27"/>
      <c r="AO35" s="27"/>
      <c r="AP35" s="27"/>
      <c r="AQ35" s="17" t="str">
        <f>IFERROR(VLOOKUP(AN35&amp;AO35,计分标准!$A$85:$D$96,4,FALSE),"")</f>
        <v/>
      </c>
      <c r="AR35" s="17">
        <f t="shared" si="1"/>
        <v>0</v>
      </c>
      <c r="AS35" s="25"/>
    </row>
    <row r="36" spans="1:45" s="18" customFormat="1" ht="67.5" customHeight="1" x14ac:dyDescent="0.1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14" t="str">
        <f>IFERROR(VLOOKUP(C36,计分标准!$A$2:$B$22,2,FALSE),"")</f>
        <v/>
      </c>
      <c r="L36" s="14" t="str">
        <f>IF(F36="是",VLOOKUP(C36,计分标准!$A$2:$C$22,3,FALSE),"0")</f>
        <v>0</v>
      </c>
      <c r="M36" s="14" t="str">
        <f>IF(OR(G36="优秀",AND(OR(C36="校级重点项目",C36="校级一般项目",C36="校级扶持项目",C36="政府横向项目",C36="非政府横向项目"),F36="是")),VLOOKUP(C36,计分标准!$A$2:$D$22,4,FALSE),"0")</f>
        <v>0</v>
      </c>
      <c r="N36" s="14" t="str">
        <f>IFERROR(J36*(VLOOKUP(C36,计分标准!$A$2:$E$22,5,FALSE)),"0")</f>
        <v>0</v>
      </c>
      <c r="O36" s="15">
        <f t="shared" si="0"/>
        <v>0</v>
      </c>
      <c r="P36" s="27"/>
      <c r="Q36" s="27"/>
      <c r="R36" s="27"/>
      <c r="S36" s="27"/>
      <c r="T36" s="27"/>
      <c r="U36" s="27"/>
      <c r="V36" s="27"/>
      <c r="W36" s="27"/>
      <c r="X36" s="14" t="str">
        <f>IFERROR(VLOOKUP(V36,计分标准!A56:B64,2,FALSE),"")</f>
        <v/>
      </c>
      <c r="Y36" s="16" t="str">
        <f>IF(Q36="书评",VLOOKUP(V36,计分标准!A56:B64,2,FALSE)*0.5,IF(Q36="会议综述",VLOOKUP(V36,计分标准!A56:B64,2,FALSE)*0.3,IF(AND(U36="第二",OR(V36="A1类",V36="A2类",V36="B1类",V36="B2类")),X36*0.3,IF(AND(U36="第二",OR(Q36="书评",Q36="会议综述")),"0",X36))))</f>
        <v/>
      </c>
      <c r="Z36" s="27"/>
      <c r="AA36" s="27"/>
      <c r="AB36" s="27"/>
      <c r="AC36" s="27"/>
      <c r="AD36" s="27"/>
      <c r="AE36" s="27"/>
      <c r="AF36" s="28"/>
      <c r="AG36" s="17" t="str">
        <f>IFERROR(PRODUCT(AF36,VLOOKUP(AA36&amp;AE36,计分标准!$A$41:$D$58,4,FALSE)),"")</f>
        <v/>
      </c>
      <c r="AH36" s="27"/>
      <c r="AI36" s="27"/>
      <c r="AJ36" s="27"/>
      <c r="AK36" s="27"/>
      <c r="AL36" s="17" t="str">
        <f>IFERROR(VLOOKUP(AI36&amp;AJ36,计分标准!$A$63:$D$80,4,FALSE),"")</f>
        <v/>
      </c>
      <c r="AM36" s="27"/>
      <c r="AN36" s="27"/>
      <c r="AO36" s="27"/>
      <c r="AP36" s="27"/>
      <c r="AQ36" s="17" t="str">
        <f>IFERROR(VLOOKUP(AN36&amp;AO36,计分标准!$A$85:$D$96,4,FALSE),"")</f>
        <v/>
      </c>
      <c r="AR36" s="17">
        <f t="shared" si="1"/>
        <v>0</v>
      </c>
      <c r="AS36" s="25"/>
    </row>
    <row r="37" spans="1:45" s="18" customFormat="1" ht="67.5" customHeight="1" x14ac:dyDescent="0.1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14" t="str">
        <f>IFERROR(VLOOKUP(C37,计分标准!$A$2:$B$22,2,FALSE),"")</f>
        <v/>
      </c>
      <c r="L37" s="14" t="str">
        <f>IF(F37="是",VLOOKUP(C37,计分标准!$A$2:$C$22,3,FALSE),"0")</f>
        <v>0</v>
      </c>
      <c r="M37" s="14" t="str">
        <f>IF(OR(G37="优秀",AND(OR(C37="校级重点项目",C37="校级一般项目",C37="校级扶持项目",C37="政府横向项目",C37="非政府横向项目"),F37="是")),VLOOKUP(C37,计分标准!$A$2:$D$22,4,FALSE),"0")</f>
        <v>0</v>
      </c>
      <c r="N37" s="14" t="str">
        <f>IFERROR(J37*(VLOOKUP(C37,计分标准!$A$2:$E$22,5,FALSE)),"0")</f>
        <v>0</v>
      </c>
      <c r="O37" s="15">
        <f t="shared" si="0"/>
        <v>0</v>
      </c>
      <c r="P37" s="27"/>
      <c r="Q37" s="27"/>
      <c r="R37" s="27"/>
      <c r="S37" s="27"/>
      <c r="T37" s="27"/>
      <c r="U37" s="27"/>
      <c r="V37" s="27"/>
      <c r="W37" s="27"/>
      <c r="X37" s="14" t="str">
        <f>IFERROR(VLOOKUP(V37,计分标准!A57:B65,2,FALSE),"")</f>
        <v/>
      </c>
      <c r="Y37" s="16" t="str">
        <f>IF(Q37="书评",VLOOKUP(V37,计分标准!A57:B65,2,FALSE)*0.5,IF(Q37="会议综述",VLOOKUP(V37,计分标准!A57:B65,2,FALSE)*0.3,IF(AND(U37="第二",OR(V37="A1类",V37="A2类",V37="B1类",V37="B2类")),X37*0.3,IF(AND(U37="第二",OR(Q37="书评",Q37="会议综述")),"0",X37))))</f>
        <v/>
      </c>
      <c r="Z37" s="27"/>
      <c r="AA37" s="27"/>
      <c r="AB37" s="27"/>
      <c r="AC37" s="27"/>
      <c r="AD37" s="27"/>
      <c r="AE37" s="27"/>
      <c r="AF37" s="28"/>
      <c r="AG37" s="17" t="str">
        <f>IFERROR(PRODUCT(AF37,VLOOKUP(AA37&amp;AE37,计分标准!$A$41:$D$58,4,FALSE)),"")</f>
        <v/>
      </c>
      <c r="AH37" s="27"/>
      <c r="AI37" s="27"/>
      <c r="AJ37" s="27"/>
      <c r="AK37" s="27"/>
      <c r="AL37" s="17" t="str">
        <f>IFERROR(VLOOKUP(AI37&amp;AJ37,计分标准!$A$63:$D$80,4,FALSE),"")</f>
        <v/>
      </c>
      <c r="AM37" s="27"/>
      <c r="AN37" s="27"/>
      <c r="AO37" s="27"/>
      <c r="AP37" s="27"/>
      <c r="AQ37" s="17" t="str">
        <f>IFERROR(VLOOKUP(AN37&amp;AO37,计分标准!$A$85:$D$96,4,FALSE),"")</f>
        <v/>
      </c>
      <c r="AR37" s="17">
        <f t="shared" si="1"/>
        <v>0</v>
      </c>
      <c r="AS37" s="25"/>
    </row>
    <row r="38" spans="1:45" s="18" customFormat="1" ht="67.5" customHeight="1" x14ac:dyDescent="0.1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14" t="str">
        <f>IFERROR(VLOOKUP(C38,计分标准!$A$2:$B$22,2,FALSE),"")</f>
        <v/>
      </c>
      <c r="L38" s="14" t="str">
        <f>IF(F38="是",VLOOKUP(C38,计分标准!$A$2:$C$22,3,FALSE),"0")</f>
        <v>0</v>
      </c>
      <c r="M38" s="14" t="str">
        <f>IF(OR(G38="优秀",AND(OR(C38="校级重点项目",C38="校级一般项目",C38="校级扶持项目",C38="政府横向项目",C38="非政府横向项目"),F38="是")),VLOOKUP(C38,计分标准!$A$2:$D$22,4,FALSE),"0")</f>
        <v>0</v>
      </c>
      <c r="N38" s="14" t="str">
        <f>IFERROR(J38*(VLOOKUP(C38,计分标准!$A$2:$E$22,5,FALSE)),"0")</f>
        <v>0</v>
      </c>
      <c r="O38" s="15">
        <f t="shared" si="0"/>
        <v>0</v>
      </c>
      <c r="P38" s="27"/>
      <c r="Q38" s="27"/>
      <c r="R38" s="27"/>
      <c r="S38" s="27"/>
      <c r="T38" s="27"/>
      <c r="U38" s="27"/>
      <c r="V38" s="27"/>
      <c r="W38" s="27"/>
      <c r="X38" s="14" t="str">
        <f>IFERROR(VLOOKUP(V38,计分标准!A58:B66,2,FALSE),"")</f>
        <v/>
      </c>
      <c r="Y38" s="16" t="str">
        <f>IF(Q38="书评",VLOOKUP(V38,计分标准!A58:B66,2,FALSE)*0.5,IF(Q38="会议综述",VLOOKUP(V38,计分标准!A58:B66,2,FALSE)*0.3,IF(AND(U38="第二",OR(V38="A1类",V38="A2类",V38="B1类",V38="B2类")),X38*0.3,IF(AND(U38="第二",OR(Q38="书评",Q38="会议综述")),"0",X38))))</f>
        <v/>
      </c>
      <c r="Z38" s="27"/>
      <c r="AA38" s="27"/>
      <c r="AB38" s="27"/>
      <c r="AC38" s="27"/>
      <c r="AD38" s="27"/>
      <c r="AE38" s="27"/>
      <c r="AF38" s="28"/>
      <c r="AG38" s="17" t="str">
        <f>IFERROR(PRODUCT(AF38,VLOOKUP(AA38&amp;AE38,计分标准!$A$41:$D$58,4,FALSE)),"")</f>
        <v/>
      </c>
      <c r="AH38" s="27"/>
      <c r="AI38" s="27"/>
      <c r="AJ38" s="27"/>
      <c r="AK38" s="27"/>
      <c r="AL38" s="17" t="str">
        <f>IFERROR(VLOOKUP(AI38&amp;AJ38,计分标准!$A$63:$D$80,4,FALSE),"")</f>
        <v/>
      </c>
      <c r="AM38" s="27"/>
      <c r="AN38" s="27"/>
      <c r="AO38" s="27"/>
      <c r="AP38" s="27"/>
      <c r="AQ38" s="17" t="str">
        <f>IFERROR(VLOOKUP(AN38&amp;AO38,计分标准!$A$85:$D$96,4,FALSE),"")</f>
        <v/>
      </c>
      <c r="AR38" s="17">
        <f t="shared" si="1"/>
        <v>0</v>
      </c>
      <c r="AS38" s="25"/>
    </row>
    <row r="39" spans="1:45" s="18" customFormat="1" ht="67.5" customHeight="1" x14ac:dyDescent="0.1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14" t="str">
        <f>IFERROR(VLOOKUP(C39,计分标准!$A$2:$B$22,2,FALSE),"")</f>
        <v/>
      </c>
      <c r="L39" s="14" t="str">
        <f>IF(F39="是",VLOOKUP(C39,计分标准!$A$2:$C$22,3,FALSE),"0")</f>
        <v>0</v>
      </c>
      <c r="M39" s="14" t="str">
        <f>IF(OR(G39="优秀",AND(OR(C39="校级重点项目",C39="校级一般项目",C39="校级扶持项目",C39="政府横向项目",C39="非政府横向项目"),F39="是")),VLOOKUP(C39,计分标准!$A$2:$D$22,4,FALSE),"0")</f>
        <v>0</v>
      </c>
      <c r="N39" s="14" t="str">
        <f>IFERROR(J39*(VLOOKUP(C39,计分标准!$A$2:$E$22,5,FALSE)),"0")</f>
        <v>0</v>
      </c>
      <c r="O39" s="15">
        <f t="shared" si="0"/>
        <v>0</v>
      </c>
      <c r="P39" s="27"/>
      <c r="Q39" s="27"/>
      <c r="R39" s="27"/>
      <c r="S39" s="27"/>
      <c r="T39" s="27"/>
      <c r="U39" s="27"/>
      <c r="V39" s="27"/>
      <c r="W39" s="27"/>
      <c r="X39" s="14" t="str">
        <f>IFERROR(VLOOKUP(V39,计分标准!A59:B67,2,FALSE),"")</f>
        <v/>
      </c>
      <c r="Y39" s="16" t="str">
        <f>IF(Q39="书评",VLOOKUP(V39,计分标准!A59:B67,2,FALSE)*0.5,IF(Q39="会议综述",VLOOKUP(V39,计分标准!A59:B67,2,FALSE)*0.3,IF(AND(U39="第二",OR(V39="A1类",V39="A2类",V39="B1类",V39="B2类")),X39*0.3,IF(AND(U39="第二",OR(Q39="书评",Q39="会议综述")),"0",X39))))</f>
        <v/>
      </c>
      <c r="Z39" s="27"/>
      <c r="AA39" s="27"/>
      <c r="AB39" s="27"/>
      <c r="AC39" s="27"/>
      <c r="AD39" s="27"/>
      <c r="AE39" s="27"/>
      <c r="AF39" s="28"/>
      <c r="AG39" s="17" t="str">
        <f>IFERROR(PRODUCT(AF39,VLOOKUP(AA39&amp;AE39,计分标准!$A$41:$D$58,4,FALSE)),"")</f>
        <v/>
      </c>
      <c r="AH39" s="27"/>
      <c r="AI39" s="27"/>
      <c r="AJ39" s="27"/>
      <c r="AK39" s="27"/>
      <c r="AL39" s="17" t="str">
        <f>IFERROR(VLOOKUP(AI39&amp;AJ39,计分标准!$A$63:$D$80,4,FALSE),"")</f>
        <v/>
      </c>
      <c r="AM39" s="27"/>
      <c r="AN39" s="27"/>
      <c r="AO39" s="27"/>
      <c r="AP39" s="27"/>
      <c r="AQ39" s="17" t="str">
        <f>IFERROR(VLOOKUP(AN39&amp;AO39,计分标准!$A$85:$D$96,4,FALSE),"")</f>
        <v/>
      </c>
      <c r="AR39" s="17">
        <f t="shared" si="1"/>
        <v>0</v>
      </c>
      <c r="AS39" s="25"/>
    </row>
    <row r="40" spans="1:45" s="18" customFormat="1" ht="67.5" customHeight="1" x14ac:dyDescent="0.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14" t="str">
        <f>IFERROR(VLOOKUP(C40,计分标准!$A$2:$B$22,2,FALSE),"")</f>
        <v/>
      </c>
      <c r="L40" s="14" t="str">
        <f>IF(F40="是",VLOOKUP(C40,计分标准!$A$2:$C$22,3,FALSE),"0")</f>
        <v>0</v>
      </c>
      <c r="M40" s="14" t="str">
        <f>IF(OR(G40="优秀",AND(OR(C40="校级重点项目",C40="校级一般项目",C40="校级扶持项目",C40="政府横向项目",C40="非政府横向项目"),F40="是")),VLOOKUP(C40,计分标准!$A$2:$D$22,4,FALSE),"0")</f>
        <v>0</v>
      </c>
      <c r="N40" s="14" t="str">
        <f>IFERROR(J40*(VLOOKUP(C40,计分标准!$A$2:$E$22,5,FALSE)),"0")</f>
        <v>0</v>
      </c>
      <c r="O40" s="15">
        <f t="shared" si="0"/>
        <v>0</v>
      </c>
      <c r="P40" s="27"/>
      <c r="Q40" s="27"/>
      <c r="R40" s="27"/>
      <c r="S40" s="27"/>
      <c r="T40" s="27"/>
      <c r="U40" s="27"/>
      <c r="V40" s="27"/>
      <c r="W40" s="27"/>
      <c r="X40" s="14" t="str">
        <f>IFERROR(VLOOKUP(V40,计分标准!A60:B68,2,FALSE),"")</f>
        <v/>
      </c>
      <c r="Y40" s="16" t="str">
        <f>IF(Q40="书评",VLOOKUP(V40,计分标准!A60:B68,2,FALSE)*0.5,IF(Q40="会议综述",VLOOKUP(V40,计分标准!A60:B68,2,FALSE)*0.3,IF(AND(U40="第二",OR(V40="A1类",V40="A2类",V40="B1类",V40="B2类")),X40*0.3,IF(AND(U40="第二",OR(Q40="书评",Q40="会议综述")),"0",X40))))</f>
        <v/>
      </c>
      <c r="Z40" s="27"/>
      <c r="AA40" s="27"/>
      <c r="AB40" s="27"/>
      <c r="AC40" s="27"/>
      <c r="AD40" s="27"/>
      <c r="AE40" s="27"/>
      <c r="AF40" s="28"/>
      <c r="AG40" s="17" t="str">
        <f>IFERROR(PRODUCT(AF40,VLOOKUP(AA40&amp;AE40,计分标准!$A$41:$D$58,4,FALSE)),"")</f>
        <v/>
      </c>
      <c r="AH40" s="27"/>
      <c r="AI40" s="27"/>
      <c r="AJ40" s="27"/>
      <c r="AK40" s="27"/>
      <c r="AL40" s="17" t="str">
        <f>IFERROR(VLOOKUP(AI40&amp;AJ40,计分标准!$A$63:$D$80,4,FALSE),"")</f>
        <v/>
      </c>
      <c r="AM40" s="27"/>
      <c r="AN40" s="27"/>
      <c r="AO40" s="27"/>
      <c r="AP40" s="27"/>
      <c r="AQ40" s="17" t="str">
        <f>IFERROR(VLOOKUP(AN40&amp;AO40,计分标准!$A$85:$D$96,4,FALSE),"")</f>
        <v/>
      </c>
      <c r="AR40" s="17">
        <f t="shared" si="1"/>
        <v>0</v>
      </c>
      <c r="AS40" s="25"/>
    </row>
    <row r="41" spans="1:45" s="18" customFormat="1" ht="67.5" customHeight="1" x14ac:dyDescent="0.1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14" t="str">
        <f>IFERROR(VLOOKUP(C41,计分标准!$A$2:$B$22,2,FALSE),"")</f>
        <v/>
      </c>
      <c r="L41" s="14" t="str">
        <f>IF(F41="是",VLOOKUP(C41,计分标准!$A$2:$C$22,3,FALSE),"0")</f>
        <v>0</v>
      </c>
      <c r="M41" s="14" t="str">
        <f>IF(OR(G41="优秀",AND(OR(C41="校级重点项目",C41="校级一般项目",C41="校级扶持项目",C41="政府横向项目",C41="非政府横向项目"),F41="是")),VLOOKUP(C41,计分标准!$A$2:$D$22,4,FALSE),"0")</f>
        <v>0</v>
      </c>
      <c r="N41" s="14" t="str">
        <f>IFERROR(J41*(VLOOKUP(C41,计分标准!$A$2:$E$22,5,FALSE)),"0")</f>
        <v>0</v>
      </c>
      <c r="O41" s="15">
        <f t="shared" si="0"/>
        <v>0</v>
      </c>
      <c r="P41" s="27"/>
      <c r="Q41" s="27"/>
      <c r="R41" s="27"/>
      <c r="S41" s="27"/>
      <c r="T41" s="27"/>
      <c r="U41" s="27"/>
      <c r="V41" s="27"/>
      <c r="W41" s="27"/>
      <c r="X41" s="14" t="str">
        <f>IFERROR(VLOOKUP(V41,计分标准!A61:B69,2,FALSE),"")</f>
        <v/>
      </c>
      <c r="Y41" s="16" t="str">
        <f>IF(Q41="书评",VLOOKUP(V41,计分标准!A61:B69,2,FALSE)*0.5,IF(Q41="会议综述",VLOOKUP(V41,计分标准!A61:B69,2,FALSE)*0.3,IF(AND(U41="第二",OR(V41="A1类",V41="A2类",V41="B1类",V41="B2类")),X41*0.3,IF(AND(U41="第二",OR(Q41="书评",Q41="会议综述")),"0",X41))))</f>
        <v/>
      </c>
      <c r="Z41" s="27"/>
      <c r="AA41" s="27"/>
      <c r="AB41" s="27"/>
      <c r="AC41" s="27"/>
      <c r="AD41" s="27"/>
      <c r="AE41" s="27"/>
      <c r="AF41" s="28"/>
      <c r="AG41" s="17" t="str">
        <f>IFERROR(PRODUCT(AF41,VLOOKUP(AA41&amp;AE41,计分标准!$A$41:$D$58,4,FALSE)),"")</f>
        <v/>
      </c>
      <c r="AH41" s="27"/>
      <c r="AI41" s="27"/>
      <c r="AJ41" s="27"/>
      <c r="AK41" s="27"/>
      <c r="AL41" s="17" t="str">
        <f>IFERROR(VLOOKUP(AI41&amp;AJ41,计分标准!$A$63:$D$80,4,FALSE),"")</f>
        <v/>
      </c>
      <c r="AM41" s="27"/>
      <c r="AN41" s="27"/>
      <c r="AO41" s="27"/>
      <c r="AP41" s="27"/>
      <c r="AQ41" s="17" t="str">
        <f>IFERROR(VLOOKUP(AN41&amp;AO41,计分标准!$A$85:$D$96,4,FALSE),"")</f>
        <v/>
      </c>
      <c r="AR41" s="17">
        <f t="shared" si="1"/>
        <v>0</v>
      </c>
      <c r="AS41" s="25"/>
    </row>
    <row r="42" spans="1:45" s="18" customFormat="1" ht="67.5" customHeight="1" x14ac:dyDescent="0.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14" t="str">
        <f>IFERROR(VLOOKUP(C42,计分标准!$A$2:$B$22,2,FALSE),"")</f>
        <v/>
      </c>
      <c r="L42" s="14" t="str">
        <f>IF(F42="是",VLOOKUP(C42,计分标准!$A$2:$C$22,3,FALSE),"0")</f>
        <v>0</v>
      </c>
      <c r="M42" s="14" t="str">
        <f>IF(OR(G42="优秀",AND(OR(C42="校级重点项目",C42="校级一般项目",C42="校级扶持项目",C42="政府横向项目",C42="非政府横向项目"),F42="是")),VLOOKUP(C42,计分标准!$A$2:$D$22,4,FALSE),"0")</f>
        <v>0</v>
      </c>
      <c r="N42" s="14" t="str">
        <f>IFERROR(J42*(VLOOKUP(C42,计分标准!$A$2:$E$22,5,FALSE)),"0")</f>
        <v>0</v>
      </c>
      <c r="O42" s="15">
        <f t="shared" si="0"/>
        <v>0</v>
      </c>
      <c r="P42" s="27"/>
      <c r="Q42" s="27"/>
      <c r="R42" s="27"/>
      <c r="S42" s="27"/>
      <c r="T42" s="27"/>
      <c r="U42" s="27"/>
      <c r="V42" s="27"/>
      <c r="W42" s="27"/>
      <c r="X42" s="14" t="str">
        <f>IFERROR(VLOOKUP(V42,计分标准!A62:B70,2,FALSE),"")</f>
        <v/>
      </c>
      <c r="Y42" s="16" t="str">
        <f>IF(Q42="书评",VLOOKUP(V42,计分标准!A62:B70,2,FALSE)*0.5,IF(Q42="会议综述",VLOOKUP(V42,计分标准!A62:B70,2,FALSE)*0.3,IF(AND(U42="第二",OR(V42="A1类",V42="A2类",V42="B1类",V42="B2类")),X42*0.3,IF(AND(U42="第二",OR(Q42="书评",Q42="会议综述")),"0",X42))))</f>
        <v/>
      </c>
      <c r="Z42" s="27"/>
      <c r="AA42" s="27"/>
      <c r="AB42" s="27"/>
      <c r="AC42" s="27"/>
      <c r="AD42" s="27"/>
      <c r="AE42" s="27"/>
      <c r="AF42" s="28"/>
      <c r="AG42" s="17" t="str">
        <f>IFERROR(PRODUCT(AF42,VLOOKUP(AA42&amp;AE42,计分标准!$A$41:$D$58,4,FALSE)),"")</f>
        <v/>
      </c>
      <c r="AH42" s="27"/>
      <c r="AI42" s="27"/>
      <c r="AJ42" s="27"/>
      <c r="AK42" s="27"/>
      <c r="AL42" s="17" t="str">
        <f>IFERROR(VLOOKUP(AI42&amp;AJ42,计分标准!$A$63:$D$80,4,FALSE),"")</f>
        <v/>
      </c>
      <c r="AM42" s="27"/>
      <c r="AN42" s="27"/>
      <c r="AO42" s="27"/>
      <c r="AP42" s="27"/>
      <c r="AQ42" s="17" t="str">
        <f>IFERROR(VLOOKUP(AN42&amp;AO42,计分标准!$A$85:$D$96,4,FALSE),"")</f>
        <v/>
      </c>
      <c r="AR42" s="17">
        <f t="shared" si="1"/>
        <v>0</v>
      </c>
      <c r="AS42" s="25"/>
    </row>
    <row r="43" spans="1:45" s="18" customFormat="1" ht="67.5" customHeight="1" x14ac:dyDescent="0.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14" t="str">
        <f>IFERROR(VLOOKUP(C43,计分标准!$A$2:$B$22,2,FALSE),"")</f>
        <v/>
      </c>
      <c r="L43" s="14" t="str">
        <f>IF(F43="是",VLOOKUP(C43,计分标准!$A$2:$C$22,3,FALSE),"0")</f>
        <v>0</v>
      </c>
      <c r="M43" s="14" t="str">
        <f>IF(OR(G43="优秀",AND(OR(C43="校级重点项目",C43="校级一般项目",C43="校级扶持项目",C43="政府横向项目",C43="非政府横向项目"),F43="是")),VLOOKUP(C43,计分标准!$A$2:$D$22,4,FALSE),"0")</f>
        <v>0</v>
      </c>
      <c r="N43" s="14" t="str">
        <f>IFERROR(J43*(VLOOKUP(C43,计分标准!$A$2:$E$22,5,FALSE)),"0")</f>
        <v>0</v>
      </c>
      <c r="O43" s="15">
        <f t="shared" si="0"/>
        <v>0</v>
      </c>
      <c r="P43" s="27"/>
      <c r="Q43" s="27"/>
      <c r="R43" s="27"/>
      <c r="S43" s="27"/>
      <c r="T43" s="27"/>
      <c r="U43" s="27"/>
      <c r="V43" s="27"/>
      <c r="W43" s="27"/>
      <c r="X43" s="14" t="str">
        <f>IFERROR(VLOOKUP(V43,计分标准!A63:B71,2,FALSE),"")</f>
        <v/>
      </c>
      <c r="Y43" s="16" t="str">
        <f>IF(Q43="书评",VLOOKUP(V43,计分标准!A63:B71,2,FALSE)*0.5,IF(Q43="会议综述",VLOOKUP(V43,计分标准!A63:B71,2,FALSE)*0.3,IF(AND(U43="第二",OR(V43="A1类",V43="A2类",V43="B1类",V43="B2类")),X43*0.3,IF(AND(U43="第二",OR(Q43="书评",Q43="会议综述")),"0",X43))))</f>
        <v/>
      </c>
      <c r="Z43" s="27"/>
      <c r="AA43" s="27"/>
      <c r="AB43" s="27"/>
      <c r="AC43" s="27"/>
      <c r="AD43" s="27"/>
      <c r="AE43" s="27"/>
      <c r="AF43" s="28"/>
      <c r="AG43" s="17" t="str">
        <f>IFERROR(PRODUCT(AF43,VLOOKUP(AA43&amp;AE43,计分标准!$A$41:$D$58,4,FALSE)),"")</f>
        <v/>
      </c>
      <c r="AH43" s="27"/>
      <c r="AI43" s="27"/>
      <c r="AJ43" s="27"/>
      <c r="AK43" s="27"/>
      <c r="AL43" s="17" t="str">
        <f>IFERROR(VLOOKUP(AI43&amp;AJ43,计分标准!$A$63:$D$80,4,FALSE),"")</f>
        <v/>
      </c>
      <c r="AM43" s="27"/>
      <c r="AN43" s="27"/>
      <c r="AO43" s="27"/>
      <c r="AP43" s="27"/>
      <c r="AQ43" s="17" t="str">
        <f>IFERROR(VLOOKUP(AN43&amp;AO43,计分标准!$A$85:$D$96,4,FALSE),"")</f>
        <v/>
      </c>
      <c r="AR43" s="17">
        <f t="shared" si="1"/>
        <v>0</v>
      </c>
      <c r="AS43" s="25"/>
    </row>
    <row r="44" spans="1:45" s="18" customFormat="1" ht="67.5" customHeight="1" x14ac:dyDescent="0.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14" t="str">
        <f>IFERROR(VLOOKUP(C44,计分标准!$A$2:$B$22,2,FALSE),"")</f>
        <v/>
      </c>
      <c r="L44" s="14" t="str">
        <f>IF(F44="是",VLOOKUP(C44,计分标准!$A$2:$C$22,3,FALSE),"0")</f>
        <v>0</v>
      </c>
      <c r="M44" s="14" t="str">
        <f>IF(OR(G44="优秀",AND(OR(C44="校级重点项目",C44="校级一般项目",C44="校级扶持项目",C44="政府横向项目",C44="非政府横向项目"),F44="是")),VLOOKUP(C44,计分标准!$A$2:$D$22,4,FALSE),"0")</f>
        <v>0</v>
      </c>
      <c r="N44" s="14" t="str">
        <f>IFERROR(J44*(VLOOKUP(C44,计分标准!$A$2:$E$22,5,FALSE)),"0")</f>
        <v>0</v>
      </c>
      <c r="O44" s="15">
        <f t="shared" si="0"/>
        <v>0</v>
      </c>
      <c r="P44" s="27"/>
      <c r="Q44" s="27"/>
      <c r="R44" s="27"/>
      <c r="S44" s="27"/>
      <c r="T44" s="27"/>
      <c r="U44" s="27"/>
      <c r="V44" s="27"/>
      <c r="W44" s="27"/>
      <c r="X44" s="14" t="str">
        <f>IFERROR(VLOOKUP(V44,计分标准!A64:B72,2,FALSE),"")</f>
        <v/>
      </c>
      <c r="Y44" s="16" t="str">
        <f>IF(Q44="书评",VLOOKUP(V44,计分标准!A64:B72,2,FALSE)*0.5,IF(Q44="会议综述",VLOOKUP(V44,计分标准!A64:B72,2,FALSE)*0.3,IF(AND(U44="第二",OR(V44="A1类",V44="A2类",V44="B1类",V44="B2类")),X44*0.3,IF(AND(U44="第二",OR(Q44="书评",Q44="会议综述")),"0",X44))))</f>
        <v/>
      </c>
      <c r="Z44" s="27"/>
      <c r="AA44" s="27"/>
      <c r="AB44" s="27"/>
      <c r="AC44" s="27"/>
      <c r="AD44" s="27"/>
      <c r="AE44" s="27"/>
      <c r="AF44" s="28"/>
      <c r="AG44" s="17" t="str">
        <f>IFERROR(PRODUCT(AF44,VLOOKUP(AA44&amp;AE44,计分标准!$A$41:$D$58,4,FALSE)),"")</f>
        <v/>
      </c>
      <c r="AH44" s="27"/>
      <c r="AI44" s="27"/>
      <c r="AJ44" s="27"/>
      <c r="AK44" s="27"/>
      <c r="AL44" s="17" t="str">
        <f>IFERROR(VLOOKUP(AI44&amp;AJ44,计分标准!$A$63:$D$80,4,FALSE),"")</f>
        <v/>
      </c>
      <c r="AM44" s="27"/>
      <c r="AN44" s="27"/>
      <c r="AO44" s="27"/>
      <c r="AP44" s="27"/>
      <c r="AQ44" s="17" t="str">
        <f>IFERROR(VLOOKUP(AN44&amp;AO44,计分标准!$A$85:$D$96,4,FALSE),"")</f>
        <v/>
      </c>
      <c r="AR44" s="17">
        <f t="shared" si="1"/>
        <v>0</v>
      </c>
      <c r="AS44" s="25"/>
    </row>
    <row r="45" spans="1:45" s="18" customFormat="1" ht="67.5" customHeight="1" x14ac:dyDescent="0.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14" t="str">
        <f>IFERROR(VLOOKUP(C45,计分标准!$A$2:$B$22,2,FALSE),"")</f>
        <v/>
      </c>
      <c r="L45" s="14" t="str">
        <f>IF(F45="是",VLOOKUP(C45,计分标准!$A$2:$C$22,3,FALSE),"0")</f>
        <v>0</v>
      </c>
      <c r="M45" s="14" t="str">
        <f>IF(OR(G45="优秀",AND(OR(C45="校级重点项目",C45="校级一般项目",C45="校级扶持项目",C45="政府横向项目",C45="非政府横向项目"),F45="是")),VLOOKUP(C45,计分标准!$A$2:$D$22,4,FALSE),"0")</f>
        <v>0</v>
      </c>
      <c r="N45" s="14" t="str">
        <f>IFERROR(J45*(VLOOKUP(C45,计分标准!$A$2:$E$22,5,FALSE)),"0")</f>
        <v>0</v>
      </c>
      <c r="O45" s="15">
        <f t="shared" si="0"/>
        <v>0</v>
      </c>
      <c r="P45" s="27"/>
      <c r="Q45" s="27"/>
      <c r="R45" s="27"/>
      <c r="S45" s="27"/>
      <c r="T45" s="27"/>
      <c r="U45" s="27"/>
      <c r="V45" s="27"/>
      <c r="W45" s="27"/>
      <c r="X45" s="14" t="str">
        <f>IFERROR(VLOOKUP(V45,计分标准!A65:B73,2,FALSE),"")</f>
        <v/>
      </c>
      <c r="Y45" s="16" t="str">
        <f>IF(Q45="书评",VLOOKUP(V45,计分标准!A65:B73,2,FALSE)*0.5,IF(Q45="会议综述",VLOOKUP(V45,计分标准!A65:B73,2,FALSE)*0.3,IF(AND(U45="第二",OR(V45="A1类",V45="A2类",V45="B1类",V45="B2类")),X45*0.3,IF(AND(U45="第二",OR(Q45="书评",Q45="会议综述")),"0",X45))))</f>
        <v/>
      </c>
      <c r="Z45" s="27"/>
      <c r="AA45" s="27"/>
      <c r="AB45" s="27"/>
      <c r="AC45" s="27"/>
      <c r="AD45" s="27"/>
      <c r="AE45" s="27"/>
      <c r="AF45" s="28"/>
      <c r="AG45" s="17" t="str">
        <f>IFERROR(PRODUCT(AF45,VLOOKUP(AA45&amp;AE45,计分标准!$A$41:$D$58,4,FALSE)),"")</f>
        <v/>
      </c>
      <c r="AH45" s="27"/>
      <c r="AI45" s="27"/>
      <c r="AJ45" s="27"/>
      <c r="AK45" s="27"/>
      <c r="AL45" s="17" t="str">
        <f>IFERROR(VLOOKUP(AI45&amp;AJ45,计分标准!$A$63:$D$80,4,FALSE),"")</f>
        <v/>
      </c>
      <c r="AM45" s="27"/>
      <c r="AN45" s="27"/>
      <c r="AO45" s="27"/>
      <c r="AP45" s="27"/>
      <c r="AQ45" s="17" t="str">
        <f>IFERROR(VLOOKUP(AN45&amp;AO45,计分标准!$A$85:$D$96,4,FALSE),"")</f>
        <v/>
      </c>
      <c r="AR45" s="17">
        <f t="shared" si="1"/>
        <v>0</v>
      </c>
      <c r="AS45" s="25"/>
    </row>
    <row r="46" spans="1:45" s="18" customFormat="1" ht="67.5" customHeight="1" x14ac:dyDescent="0.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14" t="str">
        <f>IFERROR(VLOOKUP(C46,计分标准!$A$2:$B$22,2,FALSE),"")</f>
        <v/>
      </c>
      <c r="L46" s="14" t="str">
        <f>IF(F46="是",VLOOKUP(C46,计分标准!$A$2:$C$22,3,FALSE),"0")</f>
        <v>0</v>
      </c>
      <c r="M46" s="14" t="str">
        <f>IF(OR(G46="优秀",AND(OR(C46="校级重点项目",C46="校级一般项目",C46="校级扶持项目",C46="政府横向项目",C46="非政府横向项目"),F46="是")),VLOOKUP(C46,计分标准!$A$2:$D$22,4,FALSE),"0")</f>
        <v>0</v>
      </c>
      <c r="N46" s="14" t="str">
        <f>IFERROR(J46*(VLOOKUP(C46,计分标准!$A$2:$E$22,5,FALSE)),"0")</f>
        <v>0</v>
      </c>
      <c r="O46" s="15">
        <f t="shared" si="0"/>
        <v>0</v>
      </c>
      <c r="P46" s="27"/>
      <c r="Q46" s="27"/>
      <c r="R46" s="27"/>
      <c r="S46" s="27"/>
      <c r="T46" s="27"/>
      <c r="U46" s="27"/>
      <c r="V46" s="27"/>
      <c r="W46" s="27"/>
      <c r="X46" s="14" t="str">
        <f>IFERROR(VLOOKUP(V46,计分标准!A66:B74,2,FALSE),"")</f>
        <v/>
      </c>
      <c r="Y46" s="16" t="str">
        <f>IF(Q46="书评",VLOOKUP(V46,计分标准!A66:B74,2,FALSE)*0.5,IF(Q46="会议综述",VLOOKUP(V46,计分标准!A66:B74,2,FALSE)*0.3,IF(AND(U46="第二",OR(V46="A1类",V46="A2类",V46="B1类",V46="B2类")),X46*0.3,IF(AND(U46="第二",OR(Q46="书评",Q46="会议综述")),"0",X46))))</f>
        <v/>
      </c>
      <c r="Z46" s="27"/>
      <c r="AA46" s="27"/>
      <c r="AB46" s="27"/>
      <c r="AC46" s="27"/>
      <c r="AD46" s="27"/>
      <c r="AE46" s="27"/>
      <c r="AF46" s="28"/>
      <c r="AG46" s="17" t="str">
        <f>IFERROR(PRODUCT(AF46,VLOOKUP(AA46&amp;AE46,计分标准!$A$41:$D$58,4,FALSE)),"")</f>
        <v/>
      </c>
      <c r="AH46" s="27"/>
      <c r="AI46" s="27"/>
      <c r="AJ46" s="27"/>
      <c r="AK46" s="27"/>
      <c r="AL46" s="17" t="str">
        <f>IFERROR(VLOOKUP(AI46&amp;AJ46,计分标准!$A$63:$D$80,4,FALSE),"")</f>
        <v/>
      </c>
      <c r="AM46" s="27"/>
      <c r="AN46" s="27"/>
      <c r="AO46" s="27"/>
      <c r="AP46" s="27"/>
      <c r="AQ46" s="17" t="str">
        <f>IFERROR(VLOOKUP(AN46&amp;AO46,计分标准!$A$85:$D$96,4,FALSE),"")</f>
        <v/>
      </c>
      <c r="AR46" s="17">
        <f t="shared" si="1"/>
        <v>0</v>
      </c>
      <c r="AS46" s="25"/>
    </row>
    <row r="47" spans="1:45" s="18" customFormat="1" ht="67.5" customHeight="1" x14ac:dyDescent="0.1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14" t="str">
        <f>IFERROR(VLOOKUP(C47,计分标准!$A$2:$B$22,2,FALSE),"")</f>
        <v/>
      </c>
      <c r="L47" s="14" t="str">
        <f>IF(F47="是",VLOOKUP(C47,计分标准!$A$2:$C$22,3,FALSE),"0")</f>
        <v>0</v>
      </c>
      <c r="M47" s="14" t="str">
        <f>IF(OR(G47="优秀",AND(OR(C47="校级重点项目",C47="校级一般项目",C47="校级扶持项目",C47="政府横向项目",C47="非政府横向项目"),F47="是")),VLOOKUP(C47,计分标准!$A$2:$D$22,4,FALSE),"0")</f>
        <v>0</v>
      </c>
      <c r="N47" s="14" t="str">
        <f>IFERROR(J47*(VLOOKUP(C47,计分标准!$A$2:$E$22,5,FALSE)),"0")</f>
        <v>0</v>
      </c>
      <c r="O47" s="15">
        <f t="shared" si="0"/>
        <v>0</v>
      </c>
      <c r="P47" s="27"/>
      <c r="Q47" s="27"/>
      <c r="R47" s="27"/>
      <c r="S47" s="27"/>
      <c r="T47" s="27"/>
      <c r="U47" s="27"/>
      <c r="V47" s="27"/>
      <c r="W47" s="27"/>
      <c r="X47" s="14" t="str">
        <f>IFERROR(VLOOKUP(V47,计分标准!A67:B75,2,FALSE),"")</f>
        <v/>
      </c>
      <c r="Y47" s="16" t="str">
        <f>IF(Q47="书评",VLOOKUP(V47,计分标准!A67:B75,2,FALSE)*0.5,IF(Q47="会议综述",VLOOKUP(V47,计分标准!A67:B75,2,FALSE)*0.3,IF(AND(U47="第二",OR(V47="A1类",V47="A2类",V47="B1类",V47="B2类")),X47*0.3,IF(AND(U47="第二",OR(Q47="书评",Q47="会议综述")),"0",X47))))</f>
        <v/>
      </c>
      <c r="Z47" s="27"/>
      <c r="AA47" s="27"/>
      <c r="AB47" s="27"/>
      <c r="AC47" s="27"/>
      <c r="AD47" s="27"/>
      <c r="AE47" s="27"/>
      <c r="AF47" s="28"/>
      <c r="AG47" s="17" t="str">
        <f>IFERROR(PRODUCT(AF47,VLOOKUP(AA47&amp;AE47,计分标准!$A$41:$D$58,4,FALSE)),"")</f>
        <v/>
      </c>
      <c r="AH47" s="27"/>
      <c r="AI47" s="27"/>
      <c r="AJ47" s="27"/>
      <c r="AK47" s="27"/>
      <c r="AL47" s="17" t="str">
        <f>IFERROR(VLOOKUP(AI47&amp;AJ47,计分标准!$A$63:$D$80,4,FALSE),"")</f>
        <v/>
      </c>
      <c r="AM47" s="27"/>
      <c r="AN47" s="27"/>
      <c r="AO47" s="27"/>
      <c r="AP47" s="27"/>
      <c r="AQ47" s="17" t="str">
        <f>IFERROR(VLOOKUP(AN47&amp;AO47,计分标准!$A$85:$D$96,4,FALSE),"")</f>
        <v/>
      </c>
      <c r="AR47" s="17">
        <f t="shared" si="1"/>
        <v>0</v>
      </c>
      <c r="AS47" s="25"/>
    </row>
    <row r="48" spans="1:45" s="18" customFormat="1" ht="67.5" customHeight="1" x14ac:dyDescent="0.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14"/>
      <c r="L48" s="14" t="str">
        <f>IF(F48="是",VLOOKUP(C48,计分标准!$A$2:$C$22,3,FALSE),"0")</f>
        <v>0</v>
      </c>
      <c r="M48" s="14" t="str">
        <f>IF(OR(G48="优秀",AND(OR(C48="校级重点项目",C48="校级一般项目",C48="校级扶持项目",C48="政府横向项目",C48="非政府横向项目"),F48="是")),VLOOKUP(C48,计分标准!$A$2:$D$22,4,FALSE),"0")</f>
        <v>0</v>
      </c>
      <c r="N48" s="14" t="str">
        <f>IFERROR(J48*(VLOOKUP(C48,计分标准!$A$2:$E$22,5,FALSE)),"0")</f>
        <v>0</v>
      </c>
      <c r="O48" s="15">
        <f t="shared" si="0"/>
        <v>0</v>
      </c>
      <c r="P48" s="27"/>
      <c r="Q48" s="27"/>
      <c r="R48" s="27"/>
      <c r="S48" s="27"/>
      <c r="T48" s="27"/>
      <c r="U48" s="27"/>
      <c r="V48" s="27"/>
      <c r="W48" s="27"/>
      <c r="X48" s="14" t="str">
        <f>IFERROR(VLOOKUP(V48,计分标准!A68:B76,2,FALSE),"")</f>
        <v/>
      </c>
      <c r="Y48" s="16" t="str">
        <f>IF(Q48="书评",VLOOKUP(V48,计分标准!A68:B76,2,FALSE)*0.5,IF(Q48="会议综述",VLOOKUP(V48,计分标准!A68:B76,2,FALSE)*0.3,IF(AND(U48="第二",OR(V48="A1类",V48="A2类",V48="B1类",V48="B2类")),X48*0.3,IF(AND(U48="第二",OR(Q48="书评",Q48="会议综述")),"0",X48))))</f>
        <v/>
      </c>
      <c r="Z48" s="27"/>
      <c r="AA48" s="27"/>
      <c r="AB48" s="27"/>
      <c r="AC48" s="27"/>
      <c r="AD48" s="27"/>
      <c r="AE48" s="27"/>
      <c r="AF48" s="28"/>
      <c r="AG48" s="17" t="str">
        <f>IFERROR(PRODUCT(AF48,VLOOKUP(AA48&amp;AE48,计分标准!$A$41:$D$58,4,FALSE)),"")</f>
        <v/>
      </c>
      <c r="AH48" s="27"/>
      <c r="AI48" s="27"/>
      <c r="AJ48" s="27"/>
      <c r="AK48" s="27"/>
      <c r="AL48" s="17" t="str">
        <f>IFERROR(VLOOKUP(AI48&amp;AJ48,计分标准!$A$63:$D$80,4,FALSE),"")</f>
        <v/>
      </c>
      <c r="AM48" s="27"/>
      <c r="AN48" s="27"/>
      <c r="AO48" s="27"/>
      <c r="AP48" s="27"/>
      <c r="AQ48" s="17" t="str">
        <f>IFERROR(VLOOKUP(AN48&amp;AO48,计分标准!$A$85:$D$96,4,FALSE),"")</f>
        <v/>
      </c>
      <c r="AR48" s="17">
        <f t="shared" si="1"/>
        <v>0</v>
      </c>
      <c r="AS48" s="25"/>
    </row>
    <row r="49" spans="1:45" s="18" customFormat="1" ht="67.5" customHeight="1" x14ac:dyDescent="0.1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14"/>
      <c r="L49" s="14" t="str">
        <f>IF(F49="是",VLOOKUP(C49,计分标准!$A$2:$C$22,3,FALSE),"0")</f>
        <v>0</v>
      </c>
      <c r="M49" s="14" t="str">
        <f>IF(OR(G49="优秀",AND(OR(C49="校级重点项目",C49="校级一般项目",C49="校级扶持项目",C49="政府横向项目",C49="非政府横向项目"),F49="是")),VLOOKUP(C49,计分标准!$A$2:$D$22,4,FALSE),"0")</f>
        <v>0</v>
      </c>
      <c r="N49" s="14" t="str">
        <f>IFERROR(J49*(VLOOKUP(C49,计分标准!$A$2:$E$22,5,FALSE)),"0")</f>
        <v>0</v>
      </c>
      <c r="O49" s="15">
        <f t="shared" si="0"/>
        <v>0</v>
      </c>
      <c r="P49" s="27"/>
      <c r="Q49" s="27"/>
      <c r="R49" s="27"/>
      <c r="S49" s="27"/>
      <c r="T49" s="27"/>
      <c r="U49" s="27"/>
      <c r="V49" s="27"/>
      <c r="W49" s="27"/>
      <c r="X49" s="14" t="str">
        <f>IFERROR(VLOOKUP(V49,计分标准!A69:B77,2,FALSE),"")</f>
        <v/>
      </c>
      <c r="Y49" s="16" t="str">
        <f>IF(Q49="书评",VLOOKUP(V49,计分标准!A69:B77,2,FALSE)*0.5,IF(Q49="会议综述",VLOOKUP(V49,计分标准!A69:B77,2,FALSE)*0.3,IF(AND(U49="第二",OR(V49="A1类",V49="A2类",V49="B1类",V49="B2类")),X49*0.3,IF(AND(U49="第二",OR(Q49="书评",Q49="会议综述")),"0",X49))))</f>
        <v/>
      </c>
      <c r="Z49" s="27"/>
      <c r="AA49" s="27"/>
      <c r="AB49" s="27"/>
      <c r="AC49" s="27"/>
      <c r="AD49" s="27"/>
      <c r="AE49" s="27"/>
      <c r="AF49" s="28"/>
      <c r="AG49" s="17" t="str">
        <f>IFERROR(PRODUCT(AF49,VLOOKUP(AA49&amp;AE49,计分标准!$A$41:$D$58,4,FALSE)),"")</f>
        <v/>
      </c>
      <c r="AH49" s="27"/>
      <c r="AI49" s="27"/>
      <c r="AJ49" s="27"/>
      <c r="AK49" s="27"/>
      <c r="AL49" s="17" t="str">
        <f>IFERROR(VLOOKUP(AI49&amp;AJ49,计分标准!$A$63:$D$80,4,FALSE),"")</f>
        <v/>
      </c>
      <c r="AM49" s="27"/>
      <c r="AN49" s="27"/>
      <c r="AO49" s="27"/>
      <c r="AP49" s="27"/>
      <c r="AQ49" s="17" t="str">
        <f>IFERROR(VLOOKUP(AN49&amp;AO49,计分标准!$A$85:$D$96,4,FALSE),"")</f>
        <v/>
      </c>
      <c r="AR49" s="17">
        <f t="shared" si="1"/>
        <v>0</v>
      </c>
      <c r="AS49" s="25"/>
    </row>
    <row r="50" spans="1:45" s="18" customFormat="1" ht="67.5" customHeight="1" x14ac:dyDescent="0.1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14"/>
      <c r="L50" s="14" t="str">
        <f>IF(F50="是",VLOOKUP(C50,计分标准!$A$2:$C$22,3,FALSE),"0")</f>
        <v>0</v>
      </c>
      <c r="M50" s="14" t="str">
        <f>IF(OR(G50="优秀",AND(OR(C50="校级重点项目",C50="校级一般项目",C50="校级扶持项目",C50="政府横向项目",C50="非政府横向项目"),F50="是")),VLOOKUP(C50,计分标准!$A$2:$D$22,4,FALSE),"0")</f>
        <v>0</v>
      </c>
      <c r="N50" s="14" t="str">
        <f>IFERROR(J50*(VLOOKUP(C50,计分标准!$A$2:$E$22,5,FALSE)),"0")</f>
        <v>0</v>
      </c>
      <c r="O50" s="15">
        <f t="shared" si="0"/>
        <v>0</v>
      </c>
      <c r="P50" s="27"/>
      <c r="Q50" s="27"/>
      <c r="R50" s="27"/>
      <c r="S50" s="27"/>
      <c r="T50" s="27"/>
      <c r="U50" s="27"/>
      <c r="V50" s="27"/>
      <c r="W50" s="27"/>
      <c r="X50" s="14" t="str">
        <f>IFERROR(VLOOKUP(V50,计分标准!A70:B78,2,FALSE),"")</f>
        <v/>
      </c>
      <c r="Y50" s="16" t="str">
        <f>IF(Q50="书评",VLOOKUP(V50,计分标准!A70:B78,2,FALSE)*0.5,IF(Q50="会议综述",VLOOKUP(V50,计分标准!A70:B78,2,FALSE)*0.3,IF(AND(U50="第二",OR(V50="A1类",V50="A2类",V50="B1类",V50="B2类")),X50*0.3,IF(AND(U50="第二",OR(Q50="书评",Q50="会议综述")),"0",X50))))</f>
        <v/>
      </c>
      <c r="Z50" s="27"/>
      <c r="AA50" s="27"/>
      <c r="AB50" s="27"/>
      <c r="AC50" s="27"/>
      <c r="AD50" s="27"/>
      <c r="AE50" s="27"/>
      <c r="AF50" s="28"/>
      <c r="AG50" s="17" t="str">
        <f>IFERROR(PRODUCT(AF50,VLOOKUP(AA50&amp;AE50,计分标准!$A$41:$D$58,4,FALSE)),"")</f>
        <v/>
      </c>
      <c r="AH50" s="27"/>
      <c r="AI50" s="27"/>
      <c r="AJ50" s="27"/>
      <c r="AK50" s="27"/>
      <c r="AL50" s="17" t="str">
        <f>IFERROR(VLOOKUP(AI50&amp;AJ50,计分标准!$A$63:$D$80,4,FALSE),"")</f>
        <v/>
      </c>
      <c r="AM50" s="27"/>
      <c r="AN50" s="27"/>
      <c r="AO50" s="27"/>
      <c r="AP50" s="27"/>
      <c r="AQ50" s="17" t="str">
        <f>IFERROR(VLOOKUP(AN50&amp;AO50,计分标准!$A$85:$D$96,4,FALSE),"")</f>
        <v/>
      </c>
      <c r="AR50" s="17">
        <f t="shared" si="1"/>
        <v>0</v>
      </c>
      <c r="AS50" s="25"/>
    </row>
    <row r="51" spans="1:45" s="18" customFormat="1" ht="67.5" customHeight="1" x14ac:dyDescent="0.1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14"/>
      <c r="L51" s="14" t="str">
        <f>IF(F51="是",VLOOKUP(C51,计分标准!$A$2:$C$22,3,FALSE),"0")</f>
        <v>0</v>
      </c>
      <c r="M51" s="14" t="str">
        <f>IF(OR(G51="优秀",AND(OR(C51="校级重点项目",C51="校级一般项目",C51="校级扶持项目",C51="政府横向项目",C51="非政府横向项目"),F51="是")),VLOOKUP(C51,计分标准!$A$2:$D$22,4,FALSE),"0")</f>
        <v>0</v>
      </c>
      <c r="N51" s="14" t="str">
        <f>IFERROR(J51*(VLOOKUP(C51,计分标准!$A$2:$E$22,5,FALSE)),"0")</f>
        <v>0</v>
      </c>
      <c r="O51" s="15">
        <f t="shared" si="0"/>
        <v>0</v>
      </c>
      <c r="P51" s="27"/>
      <c r="Q51" s="27"/>
      <c r="R51" s="27"/>
      <c r="S51" s="27"/>
      <c r="T51" s="27"/>
      <c r="U51" s="27"/>
      <c r="V51" s="27"/>
      <c r="W51" s="27"/>
      <c r="X51" s="14" t="str">
        <f>IFERROR(VLOOKUP(V51,计分标准!A71:B79,2,FALSE),"")</f>
        <v/>
      </c>
      <c r="Y51" s="16" t="str">
        <f>IF(Q51="书评",VLOOKUP(V51,计分标准!A71:B79,2,FALSE)*0.5,IF(Q51="会议综述",VLOOKUP(V51,计分标准!A71:B79,2,FALSE)*0.3,IF(AND(U51="第二",OR(V51="A1类",V51="A2类",V51="B1类",V51="B2类")),X51*0.3,IF(AND(U51="第二",OR(Q51="书评",Q51="会议综述")),"0",X51))))</f>
        <v/>
      </c>
      <c r="Z51" s="27"/>
      <c r="AA51" s="27"/>
      <c r="AB51" s="27"/>
      <c r="AC51" s="27"/>
      <c r="AD51" s="27"/>
      <c r="AE51" s="27"/>
      <c r="AF51" s="28"/>
      <c r="AG51" s="17" t="str">
        <f>IFERROR(PRODUCT(AF51,VLOOKUP(AA51&amp;AE51,计分标准!$A$41:$D$58,4,FALSE)),"")</f>
        <v/>
      </c>
      <c r="AH51" s="27"/>
      <c r="AI51" s="27"/>
      <c r="AJ51" s="27"/>
      <c r="AK51" s="27"/>
      <c r="AL51" s="17" t="str">
        <f>IFERROR(VLOOKUP(AI51&amp;AJ51,计分标准!$A$63:$D$80,4,FALSE),"")</f>
        <v/>
      </c>
      <c r="AM51" s="27"/>
      <c r="AN51" s="27"/>
      <c r="AO51" s="27"/>
      <c r="AP51" s="27"/>
      <c r="AQ51" s="17" t="str">
        <f>IFERROR(VLOOKUP(AN51&amp;AO51,计分标准!$A$85:$D$96,4,FALSE),"")</f>
        <v/>
      </c>
      <c r="AR51" s="17">
        <f t="shared" si="1"/>
        <v>0</v>
      </c>
      <c r="AS51" s="25"/>
    </row>
    <row r="52" spans="1:45" s="18" customFormat="1" ht="67.5" customHeight="1" x14ac:dyDescent="0.1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14"/>
      <c r="L52" s="14" t="str">
        <f>IF(F52="是",VLOOKUP(C52,计分标准!$A$2:$C$22,3,FALSE),"0")</f>
        <v>0</v>
      </c>
      <c r="M52" s="14" t="str">
        <f>IF(OR(G52="优秀",AND(OR(C52="校级重点项目",C52="校级一般项目",C52="校级扶持项目",C52="政府横向项目",C52="非政府横向项目"),F52="是")),VLOOKUP(C52,计分标准!$A$2:$D$22,4,FALSE),"0")</f>
        <v>0</v>
      </c>
      <c r="N52" s="14" t="str">
        <f>IFERROR(J52*(VLOOKUP(C52,计分标准!$A$2:$E$22,5,FALSE)),"0")</f>
        <v>0</v>
      </c>
      <c r="O52" s="15">
        <f t="shared" si="0"/>
        <v>0</v>
      </c>
      <c r="P52" s="27"/>
      <c r="Q52" s="27"/>
      <c r="R52" s="27"/>
      <c r="S52" s="27"/>
      <c r="T52" s="27"/>
      <c r="U52" s="27"/>
      <c r="V52" s="27"/>
      <c r="W52" s="27"/>
      <c r="X52" s="14" t="str">
        <f>IFERROR(VLOOKUP(V52,计分标准!A72:B80,2,FALSE),"")</f>
        <v/>
      </c>
      <c r="Y52" s="16" t="str">
        <f>IF(Q52="书评",VLOOKUP(V52,计分标准!A72:B80,2,FALSE)*0.5,IF(Q52="会议综述",VLOOKUP(V52,计分标准!A72:B80,2,FALSE)*0.3,IF(AND(U52="第二",OR(V52="A1类",V52="A2类",V52="B1类",V52="B2类")),X52*0.3,IF(AND(U52="第二",OR(Q52="书评",Q52="会议综述")),"0",X52))))</f>
        <v/>
      </c>
      <c r="Z52" s="27"/>
      <c r="AA52" s="27"/>
      <c r="AB52" s="27"/>
      <c r="AC52" s="27"/>
      <c r="AD52" s="27"/>
      <c r="AE52" s="27"/>
      <c r="AF52" s="28"/>
      <c r="AG52" s="17" t="str">
        <f>IFERROR(PRODUCT(AF52,VLOOKUP(AA52&amp;AE52,计分标准!$A$41:$D$58,4,FALSE)),"")</f>
        <v/>
      </c>
      <c r="AH52" s="27"/>
      <c r="AI52" s="27"/>
      <c r="AJ52" s="27"/>
      <c r="AK52" s="27"/>
      <c r="AL52" s="17" t="str">
        <f>IFERROR(VLOOKUP(AI52&amp;AJ52,计分标准!$A$63:$D$80,4,FALSE),"")</f>
        <v/>
      </c>
      <c r="AM52" s="27"/>
      <c r="AN52" s="27"/>
      <c r="AO52" s="27"/>
      <c r="AP52" s="27"/>
      <c r="AQ52" s="17" t="str">
        <f>IFERROR(VLOOKUP(AN52&amp;AO52,计分标准!$A$85:$D$96,4,FALSE),"")</f>
        <v/>
      </c>
      <c r="AR52" s="17">
        <f t="shared" si="1"/>
        <v>0</v>
      </c>
      <c r="AS52" s="25"/>
    </row>
    <row r="53" spans="1:45" s="18" customFormat="1" ht="67.5" customHeight="1" x14ac:dyDescent="0.1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14"/>
      <c r="L53" s="14" t="str">
        <f>IF(F53="是",VLOOKUP(C53,计分标准!$A$2:$C$22,3,FALSE),"0")</f>
        <v>0</v>
      </c>
      <c r="M53" s="14" t="str">
        <f>IF(OR(G53="优秀",AND(OR(C53="校级重点项目",C53="校级一般项目",C53="校级扶持项目",C53="政府横向项目",C53="非政府横向项目"),F53="是")),VLOOKUP(C53,计分标准!$A$2:$D$22,4,FALSE),"0")</f>
        <v>0</v>
      </c>
      <c r="N53" s="14" t="str">
        <f>IFERROR(J53*(VLOOKUP(C53,计分标准!$A$2:$E$22,5,FALSE)),"0")</f>
        <v>0</v>
      </c>
      <c r="O53" s="15">
        <f t="shared" si="0"/>
        <v>0</v>
      </c>
      <c r="P53" s="27"/>
      <c r="Q53" s="27"/>
      <c r="R53" s="27"/>
      <c r="S53" s="27"/>
      <c r="T53" s="27"/>
      <c r="U53" s="27"/>
      <c r="V53" s="27"/>
      <c r="W53" s="27"/>
      <c r="X53" s="14" t="str">
        <f>IFERROR(VLOOKUP(V53,计分标准!A73:B81,2,FALSE),"")</f>
        <v/>
      </c>
      <c r="Y53" s="16" t="str">
        <f>IF(Q53="书评",VLOOKUP(V53,计分标准!A73:B81,2,FALSE)*0.5,IF(Q53="会议综述",VLOOKUP(V53,计分标准!A73:B81,2,FALSE)*0.3,IF(AND(U53="第二",OR(V53="A1类",V53="A2类",V53="B1类",V53="B2类")),X53*0.3,IF(AND(U53="第二",OR(Q53="书评",Q53="会议综述")),"0",X53))))</f>
        <v/>
      </c>
      <c r="Z53" s="27"/>
      <c r="AA53" s="27"/>
      <c r="AB53" s="27"/>
      <c r="AC53" s="27"/>
      <c r="AD53" s="27"/>
      <c r="AE53" s="27"/>
      <c r="AF53" s="28"/>
      <c r="AG53" s="17" t="str">
        <f>IFERROR(PRODUCT(AF53,VLOOKUP(AA53&amp;AE53,计分标准!$A$41:$D$58,4,FALSE)),"")</f>
        <v/>
      </c>
      <c r="AH53" s="27"/>
      <c r="AI53" s="27"/>
      <c r="AJ53" s="27"/>
      <c r="AK53" s="27"/>
      <c r="AL53" s="17" t="str">
        <f>IFERROR(VLOOKUP(AI53&amp;AJ53,计分标准!$A$63:$D$80,4,FALSE),"")</f>
        <v/>
      </c>
      <c r="AM53" s="27"/>
      <c r="AN53" s="27"/>
      <c r="AO53" s="27"/>
      <c r="AP53" s="27"/>
      <c r="AQ53" s="17" t="str">
        <f>IFERROR(VLOOKUP(AN53&amp;AO53,计分标准!$A$85:$D$96,4,FALSE),"")</f>
        <v/>
      </c>
      <c r="AR53" s="17">
        <f t="shared" si="1"/>
        <v>0</v>
      </c>
      <c r="AS53" s="25"/>
    </row>
    <row r="54" spans="1:45" s="18" customFormat="1" ht="67.5" customHeight="1" x14ac:dyDescent="0.1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14"/>
      <c r="L54" s="14" t="str">
        <f>IF(F54="是",VLOOKUP(C54,计分标准!$A$2:$C$22,3,FALSE),"0")</f>
        <v>0</v>
      </c>
      <c r="M54" s="14" t="str">
        <f>IF(OR(G54="优秀",AND(OR(C54="校级重点项目",C54="校级一般项目",C54="校级扶持项目",C54="政府横向项目",C54="非政府横向项目"),F54="是")),VLOOKUP(C54,计分标准!$A$2:$D$22,4,FALSE),"0")</f>
        <v>0</v>
      </c>
      <c r="N54" s="14" t="str">
        <f>IFERROR(J54*(VLOOKUP(C54,计分标准!$A$2:$E$22,5,FALSE)),"0")</f>
        <v>0</v>
      </c>
      <c r="O54" s="15">
        <f t="shared" si="0"/>
        <v>0</v>
      </c>
      <c r="P54" s="27"/>
      <c r="Q54" s="27"/>
      <c r="R54" s="27"/>
      <c r="S54" s="27"/>
      <c r="T54" s="27"/>
      <c r="U54" s="27"/>
      <c r="V54" s="27"/>
      <c r="W54" s="27"/>
      <c r="X54" s="14" t="str">
        <f>IFERROR(VLOOKUP(V54,计分标准!A74:B82,2,FALSE),"")</f>
        <v/>
      </c>
      <c r="Y54" s="16" t="str">
        <f>IF(Q54="书评",VLOOKUP(V54,计分标准!A74:B82,2,FALSE)*0.5,IF(Q54="会议综述",VLOOKUP(V54,计分标准!A74:B82,2,FALSE)*0.3,IF(AND(U54="第二",OR(V54="A1类",V54="A2类",V54="B1类",V54="B2类")),X54*0.3,IF(AND(U54="第二",OR(Q54="书评",Q54="会议综述")),"0",X54))))</f>
        <v/>
      </c>
      <c r="Z54" s="27"/>
      <c r="AA54" s="27"/>
      <c r="AB54" s="27"/>
      <c r="AC54" s="27"/>
      <c r="AD54" s="27"/>
      <c r="AE54" s="27"/>
      <c r="AF54" s="28"/>
      <c r="AG54" s="17" t="str">
        <f>IFERROR(PRODUCT(AF54,VLOOKUP(AA54&amp;AE54,计分标准!$A$41:$D$58,4,FALSE)),"")</f>
        <v/>
      </c>
      <c r="AH54" s="27"/>
      <c r="AI54" s="27"/>
      <c r="AJ54" s="27"/>
      <c r="AK54" s="27"/>
      <c r="AL54" s="17" t="str">
        <f>IFERROR(VLOOKUP(AI54&amp;AJ54,计分标准!$A$63:$D$80,4,FALSE),"")</f>
        <v/>
      </c>
      <c r="AM54" s="27"/>
      <c r="AN54" s="27"/>
      <c r="AO54" s="27"/>
      <c r="AP54" s="27"/>
      <c r="AQ54" s="17" t="str">
        <f>IFERROR(VLOOKUP(AN54&amp;AO54,计分标准!$A$85:$D$96,4,FALSE),"")</f>
        <v/>
      </c>
      <c r="AR54" s="17">
        <f t="shared" si="1"/>
        <v>0</v>
      </c>
      <c r="AS54" s="25"/>
    </row>
    <row r="55" spans="1:45" s="18" customFormat="1" ht="67.5" customHeight="1" x14ac:dyDescent="0.1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14"/>
      <c r="L55" s="14" t="str">
        <f>IF(F55="是",VLOOKUP(C55,计分标准!$A$2:$C$22,3,FALSE),"0")</f>
        <v>0</v>
      </c>
      <c r="M55" s="14" t="str">
        <f>IF(OR(G55="优秀",AND(OR(C55="校级重点项目",C55="校级一般项目",C55="校级扶持项目",C55="政府横向项目",C55="非政府横向项目"),F55="是")),VLOOKUP(C55,计分标准!$A$2:$D$22,4,FALSE),"0")</f>
        <v>0</v>
      </c>
      <c r="N55" s="14" t="str">
        <f>IFERROR(J55*(VLOOKUP(C55,计分标准!$A$2:$E$22,5,FALSE)),"0")</f>
        <v>0</v>
      </c>
      <c r="O55" s="15">
        <f t="shared" si="0"/>
        <v>0</v>
      </c>
      <c r="P55" s="27"/>
      <c r="Q55" s="27"/>
      <c r="R55" s="27"/>
      <c r="S55" s="27"/>
      <c r="T55" s="27"/>
      <c r="U55" s="27"/>
      <c r="V55" s="27"/>
      <c r="W55" s="27"/>
      <c r="X55" s="14" t="str">
        <f>IFERROR(VLOOKUP(V55,计分标准!A75:B83,2,FALSE),"")</f>
        <v/>
      </c>
      <c r="Y55" s="16" t="str">
        <f>IF(Q55="书评",VLOOKUP(V55,计分标准!A75:B83,2,FALSE)*0.5,IF(Q55="会议综述",VLOOKUP(V55,计分标准!A75:B83,2,FALSE)*0.3,IF(AND(U55="第二",OR(V55="A1类",V55="A2类",V55="B1类",V55="B2类")),X55*0.3,IF(AND(U55="第二",OR(Q55="书评",Q55="会议综述")),"0",X55))))</f>
        <v/>
      </c>
      <c r="Z55" s="27"/>
      <c r="AA55" s="27"/>
      <c r="AB55" s="27"/>
      <c r="AC55" s="27"/>
      <c r="AD55" s="27"/>
      <c r="AE55" s="27"/>
      <c r="AF55" s="28"/>
      <c r="AG55" s="17" t="str">
        <f>IFERROR(PRODUCT(AF55,VLOOKUP(AA55&amp;AE55,计分标准!$A$41:$D$58,4,FALSE)),"")</f>
        <v/>
      </c>
      <c r="AH55" s="27"/>
      <c r="AI55" s="27"/>
      <c r="AJ55" s="27"/>
      <c r="AK55" s="27"/>
      <c r="AL55" s="17" t="str">
        <f>IFERROR(VLOOKUP(AI55&amp;AJ55,计分标准!$A$63:$D$80,4,FALSE),"")</f>
        <v/>
      </c>
      <c r="AM55" s="27"/>
      <c r="AN55" s="27"/>
      <c r="AO55" s="27"/>
      <c r="AP55" s="27"/>
      <c r="AQ55" s="17" t="str">
        <f>IFERROR(VLOOKUP(AN55&amp;AO55,计分标准!$A$85:$D$96,4,FALSE),"")</f>
        <v/>
      </c>
      <c r="AR55" s="17">
        <f t="shared" si="1"/>
        <v>0</v>
      </c>
      <c r="AS55" s="25"/>
    </row>
    <row r="56" spans="1:45" s="18" customFormat="1" ht="67.5" customHeight="1" x14ac:dyDescent="0.1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14"/>
      <c r="L56" s="14" t="str">
        <f>IF(F56="是",VLOOKUP(C56,计分标准!$A$2:$C$22,3,FALSE),"0")</f>
        <v>0</v>
      </c>
      <c r="M56" s="14" t="str">
        <f>IF(OR(G56="优秀",AND(OR(C56="校级重点项目",C56="校级一般项目",C56="校级扶持项目",C56="政府横向项目",C56="非政府横向项目"),F56="是")),VLOOKUP(C56,计分标准!$A$2:$D$22,4,FALSE),"0")</f>
        <v>0</v>
      </c>
      <c r="N56" s="14" t="str">
        <f>IFERROR(J56*(VLOOKUP(C56,计分标准!$A$2:$E$22,5,FALSE)),"0")</f>
        <v>0</v>
      </c>
      <c r="O56" s="15">
        <f t="shared" si="0"/>
        <v>0</v>
      </c>
      <c r="P56" s="27"/>
      <c r="Q56" s="27"/>
      <c r="R56" s="27"/>
      <c r="S56" s="27"/>
      <c r="T56" s="27"/>
      <c r="U56" s="27"/>
      <c r="V56" s="27"/>
      <c r="W56" s="27"/>
      <c r="X56" s="14" t="str">
        <f>IFERROR(VLOOKUP(V56,计分标准!A76:B84,2,FALSE),"")</f>
        <v/>
      </c>
      <c r="Y56" s="16" t="str">
        <f>IF(Q56="书评",VLOOKUP(V56,计分标准!A76:B84,2,FALSE)*0.5,IF(Q56="会议综述",VLOOKUP(V56,计分标准!A76:B84,2,FALSE)*0.3,IF(AND(U56="第二",OR(V56="A1类",V56="A2类",V56="B1类",V56="B2类")),X56*0.3,IF(AND(U56="第二",OR(Q56="书评",Q56="会议综述")),"0",X56))))</f>
        <v/>
      </c>
      <c r="Z56" s="27"/>
      <c r="AA56" s="27"/>
      <c r="AB56" s="27"/>
      <c r="AC56" s="27"/>
      <c r="AD56" s="27"/>
      <c r="AE56" s="27"/>
      <c r="AF56" s="28"/>
      <c r="AG56" s="17" t="str">
        <f>IFERROR(PRODUCT(AF56,VLOOKUP(AA56&amp;AE56,计分标准!$A$41:$D$58,4,FALSE)),"")</f>
        <v/>
      </c>
      <c r="AH56" s="27"/>
      <c r="AI56" s="27"/>
      <c r="AJ56" s="27"/>
      <c r="AK56" s="27"/>
      <c r="AL56" s="17" t="str">
        <f>IFERROR(VLOOKUP(AI56&amp;AJ56,计分标准!$A$63:$D$80,4,FALSE),"")</f>
        <v/>
      </c>
      <c r="AM56" s="27"/>
      <c r="AN56" s="27"/>
      <c r="AO56" s="27"/>
      <c r="AP56" s="27"/>
      <c r="AQ56" s="17" t="str">
        <f>IFERROR(VLOOKUP(AN56&amp;AO56,计分标准!$A$85:$D$96,4,FALSE),"")</f>
        <v/>
      </c>
      <c r="AR56" s="17">
        <f t="shared" si="1"/>
        <v>0</v>
      </c>
      <c r="AS56" s="25"/>
    </row>
    <row r="57" spans="1:45" s="18" customFormat="1" ht="67.5" customHeight="1" x14ac:dyDescent="0.1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14"/>
      <c r="L57" s="14" t="str">
        <f>IF(F57="是",VLOOKUP(C57,计分标准!$A$2:$C$22,3,FALSE),"0")</f>
        <v>0</v>
      </c>
      <c r="M57" s="14" t="str">
        <f>IF(OR(G57="优秀",AND(OR(C57="校级重点项目",C57="校级一般项目",C57="校级扶持项目",C57="政府横向项目",C57="非政府横向项目"),F57="是")),VLOOKUP(C57,计分标准!$A$2:$D$22,4,FALSE),"0")</f>
        <v>0</v>
      </c>
      <c r="N57" s="14" t="str">
        <f>IFERROR(J57*(VLOOKUP(C57,计分标准!$A$2:$E$22,5,FALSE)),"0")</f>
        <v>0</v>
      </c>
      <c r="O57" s="15">
        <f t="shared" si="0"/>
        <v>0</v>
      </c>
      <c r="P57" s="27"/>
      <c r="Q57" s="27"/>
      <c r="R57" s="27"/>
      <c r="S57" s="27"/>
      <c r="T57" s="27"/>
      <c r="U57" s="27"/>
      <c r="V57" s="27"/>
      <c r="W57" s="27"/>
      <c r="X57" s="14" t="str">
        <f>IFERROR(VLOOKUP(V57,计分标准!A77:B85,2,FALSE),"")</f>
        <v/>
      </c>
      <c r="Y57" s="16" t="str">
        <f>IF(Q57="书评",VLOOKUP(V57,计分标准!A77:B85,2,FALSE)*0.5,IF(Q57="会议综述",VLOOKUP(V57,计分标准!A77:B85,2,FALSE)*0.3,IF(AND(U57="第二",OR(V57="A1类",V57="A2类",V57="B1类",V57="B2类")),X57*0.3,IF(AND(U57="第二",OR(Q57="书评",Q57="会议综述")),"0",X57))))</f>
        <v/>
      </c>
      <c r="Z57" s="27"/>
      <c r="AA57" s="27"/>
      <c r="AB57" s="27"/>
      <c r="AC57" s="27"/>
      <c r="AD57" s="27"/>
      <c r="AE57" s="27"/>
      <c r="AF57" s="28"/>
      <c r="AG57" s="17" t="str">
        <f>IFERROR(PRODUCT(AF57,VLOOKUP(AA57&amp;AE57,计分标准!$A$41:$D$58,4,FALSE)),"")</f>
        <v/>
      </c>
      <c r="AH57" s="27"/>
      <c r="AI57" s="27"/>
      <c r="AJ57" s="27"/>
      <c r="AK57" s="27"/>
      <c r="AL57" s="17" t="str">
        <f>IFERROR(VLOOKUP(AI57&amp;AJ57,计分标准!$A$63:$D$80,4,FALSE),"")</f>
        <v/>
      </c>
      <c r="AM57" s="27"/>
      <c r="AN57" s="27"/>
      <c r="AO57" s="27"/>
      <c r="AP57" s="27"/>
      <c r="AQ57" s="17" t="str">
        <f>IFERROR(VLOOKUP(AN57&amp;AO57,计分标准!$A$85:$D$96,4,FALSE),"")</f>
        <v/>
      </c>
      <c r="AR57" s="17">
        <f t="shared" si="1"/>
        <v>0</v>
      </c>
      <c r="AS57" s="25"/>
    </row>
    <row r="58" spans="1:45" s="18" customFormat="1" ht="67.5" customHeight="1" x14ac:dyDescent="0.1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14"/>
      <c r="L58" s="14" t="str">
        <f>IF(F58="是",VLOOKUP(C58,计分标准!$A$2:$C$22,3,FALSE),"0")</f>
        <v>0</v>
      </c>
      <c r="M58" s="14" t="str">
        <f>IF(OR(G58="优秀",AND(OR(C58="校级重点项目",C58="校级一般项目",C58="校级扶持项目",C58="政府横向项目",C58="非政府横向项目"),F58="是")),VLOOKUP(C58,计分标准!$A$2:$D$22,4,FALSE),"0")</f>
        <v>0</v>
      </c>
      <c r="N58" s="14" t="str">
        <f>IFERROR(J58*(VLOOKUP(C58,计分标准!$A$2:$E$22,5,FALSE)),"0")</f>
        <v>0</v>
      </c>
      <c r="O58" s="15">
        <f t="shared" si="0"/>
        <v>0</v>
      </c>
      <c r="P58" s="27"/>
      <c r="Q58" s="27"/>
      <c r="R58" s="27"/>
      <c r="S58" s="27"/>
      <c r="T58" s="27"/>
      <c r="U58" s="27"/>
      <c r="V58" s="27"/>
      <c r="W58" s="27"/>
      <c r="X58" s="14" t="str">
        <f>IFERROR(VLOOKUP(V58,计分标准!A78:B86,2,FALSE),"")</f>
        <v/>
      </c>
      <c r="Y58" s="16" t="str">
        <f>IF(Q58="书评",VLOOKUP(V58,计分标准!A78:B86,2,FALSE)*0.5,IF(Q58="会议综述",VLOOKUP(V58,计分标准!A78:B86,2,FALSE)*0.3,IF(AND(U58="第二",OR(V58="A1类",V58="A2类",V58="B1类",V58="B2类")),X58*0.3,IF(AND(U58="第二",OR(Q58="书评",Q58="会议综述")),"0",X58))))</f>
        <v/>
      </c>
      <c r="Z58" s="27"/>
      <c r="AA58" s="27"/>
      <c r="AB58" s="27"/>
      <c r="AC58" s="27"/>
      <c r="AD58" s="27"/>
      <c r="AE58" s="27"/>
      <c r="AF58" s="28"/>
      <c r="AG58" s="17" t="str">
        <f>IFERROR(PRODUCT(AF58,VLOOKUP(AA58&amp;AE58,计分标准!$A$41:$D$58,4,FALSE)),"")</f>
        <v/>
      </c>
      <c r="AH58" s="27"/>
      <c r="AI58" s="27"/>
      <c r="AJ58" s="27"/>
      <c r="AK58" s="27"/>
      <c r="AL58" s="17" t="str">
        <f>IFERROR(VLOOKUP(AI58&amp;AJ58,计分标准!$A$63:$D$80,4,FALSE),"")</f>
        <v/>
      </c>
      <c r="AM58" s="27"/>
      <c r="AN58" s="27"/>
      <c r="AO58" s="27"/>
      <c r="AP58" s="27"/>
      <c r="AQ58" s="17" t="str">
        <f>IFERROR(VLOOKUP(AN58&amp;AO58,计分标准!$A$85:$D$96,4,FALSE),"")</f>
        <v/>
      </c>
      <c r="AR58" s="17">
        <f t="shared" si="1"/>
        <v>0</v>
      </c>
      <c r="AS58" s="25"/>
    </row>
    <row r="59" spans="1:45" s="18" customFormat="1" ht="67.5" customHeight="1" x14ac:dyDescent="0.1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14"/>
      <c r="L59" s="14" t="str">
        <f>IF(F59="是",VLOOKUP(C59,计分标准!$A$2:$C$22,3,FALSE),"0")</f>
        <v>0</v>
      </c>
      <c r="M59" s="14" t="str">
        <f>IF(OR(G59="优秀",AND(OR(C59="校级重点项目",C59="校级一般项目",C59="校级扶持项目",C59="政府横向项目",C59="非政府横向项目"),F59="是")),VLOOKUP(C59,计分标准!$A$2:$D$22,4,FALSE),"0")</f>
        <v>0</v>
      </c>
      <c r="N59" s="14" t="str">
        <f>IFERROR(J59*(VLOOKUP(C59,计分标准!$A$2:$E$22,5,FALSE)),"0")</f>
        <v>0</v>
      </c>
      <c r="O59" s="15">
        <f t="shared" si="0"/>
        <v>0</v>
      </c>
      <c r="P59" s="27"/>
      <c r="Q59" s="27"/>
      <c r="R59" s="27"/>
      <c r="S59" s="27"/>
      <c r="T59" s="27"/>
      <c r="U59" s="27"/>
      <c r="V59" s="27"/>
      <c r="W59" s="27"/>
      <c r="X59" s="14" t="str">
        <f>IFERROR(VLOOKUP(V59,计分标准!A79:B87,2,FALSE),"")</f>
        <v/>
      </c>
      <c r="Y59" s="16" t="str">
        <f>IF(Q59="书评",VLOOKUP(V59,计分标准!A79:B87,2,FALSE)*0.5,IF(Q59="会议综述",VLOOKUP(V59,计分标准!A79:B87,2,FALSE)*0.3,IF(AND(U59="第二",OR(V59="A1类",V59="A2类",V59="B1类",V59="B2类")),X59*0.3,IF(AND(U59="第二",OR(Q59="书评",Q59="会议综述")),"0",X59))))</f>
        <v/>
      </c>
      <c r="Z59" s="27"/>
      <c r="AA59" s="27"/>
      <c r="AB59" s="27"/>
      <c r="AC59" s="27"/>
      <c r="AD59" s="27"/>
      <c r="AE59" s="27"/>
      <c r="AF59" s="28"/>
      <c r="AG59" s="17" t="str">
        <f>IFERROR(PRODUCT(AF59,VLOOKUP(AA59&amp;AE59,计分标准!$A$41:$D$58,4,FALSE)),"")</f>
        <v/>
      </c>
      <c r="AH59" s="27"/>
      <c r="AI59" s="27"/>
      <c r="AJ59" s="27"/>
      <c r="AK59" s="27"/>
      <c r="AL59" s="17" t="str">
        <f>IFERROR(VLOOKUP(AI59&amp;AJ59,计分标准!$A$63:$D$80,4,FALSE),"")</f>
        <v/>
      </c>
      <c r="AM59" s="27"/>
      <c r="AN59" s="27"/>
      <c r="AO59" s="27"/>
      <c r="AP59" s="27"/>
      <c r="AQ59" s="17" t="str">
        <f>IFERROR(VLOOKUP(AN59&amp;AO59,计分标准!$A$85:$D$96,4,FALSE),"")</f>
        <v/>
      </c>
      <c r="AR59" s="17">
        <f t="shared" si="1"/>
        <v>0</v>
      </c>
      <c r="AS59" s="25"/>
    </row>
    <row r="60" spans="1:45" s="18" customFormat="1" ht="67.5" customHeight="1" x14ac:dyDescent="0.1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14"/>
      <c r="L60" s="14" t="str">
        <f>IF(F60="是",VLOOKUP(C60,计分标准!$A$2:$C$22,3,FALSE),"0")</f>
        <v>0</v>
      </c>
      <c r="M60" s="14" t="str">
        <f>IF(OR(G60="优秀",AND(OR(C60="校级重点项目",C60="校级一般项目",C60="校级扶持项目",C60="政府横向项目",C60="非政府横向项目"),F60="是")),VLOOKUP(C60,计分标准!$A$2:$D$22,4,FALSE),"0")</f>
        <v>0</v>
      </c>
      <c r="N60" s="14" t="str">
        <f>IFERROR(J60*(VLOOKUP(C60,计分标准!$A$2:$E$22,5,FALSE)),"0")</f>
        <v>0</v>
      </c>
      <c r="O60" s="15">
        <f t="shared" si="0"/>
        <v>0</v>
      </c>
      <c r="P60" s="27"/>
      <c r="Q60" s="27"/>
      <c r="R60" s="27"/>
      <c r="S60" s="27"/>
      <c r="T60" s="27"/>
      <c r="U60" s="27"/>
      <c r="V60" s="27"/>
      <c r="W60" s="27"/>
      <c r="X60" s="14" t="str">
        <f>IFERROR(VLOOKUP(V60,计分标准!A80:B88,2,FALSE),"")</f>
        <v/>
      </c>
      <c r="Y60" s="16" t="str">
        <f>IF(Q60="书评",VLOOKUP(V60,计分标准!A80:B88,2,FALSE)*0.5,IF(Q60="会议综述",VLOOKUP(V60,计分标准!A80:B88,2,FALSE)*0.3,IF(AND(U60="第二",OR(V60="A1类",V60="A2类",V60="B1类",V60="B2类")),X60*0.3,IF(AND(U60="第二",OR(Q60="书评",Q60="会议综述")),"0",X60))))</f>
        <v/>
      </c>
      <c r="Z60" s="27"/>
      <c r="AA60" s="27"/>
      <c r="AB60" s="27"/>
      <c r="AC60" s="27"/>
      <c r="AD60" s="27"/>
      <c r="AE60" s="27"/>
      <c r="AF60" s="28"/>
      <c r="AG60" s="17" t="str">
        <f>IFERROR(PRODUCT(AF60,VLOOKUP(AA60&amp;AE60,计分标准!$A$41:$D$58,4,FALSE)),"")</f>
        <v/>
      </c>
      <c r="AH60" s="27"/>
      <c r="AI60" s="27"/>
      <c r="AJ60" s="27"/>
      <c r="AK60" s="27"/>
      <c r="AL60" s="17" t="str">
        <f>IFERROR(VLOOKUP(AI60&amp;AJ60,计分标准!$A$63:$D$80,4,FALSE),"")</f>
        <v/>
      </c>
      <c r="AM60" s="27"/>
      <c r="AN60" s="27"/>
      <c r="AO60" s="27"/>
      <c r="AP60" s="27"/>
      <c r="AQ60" s="17" t="str">
        <f>IFERROR(VLOOKUP(AN60&amp;AO60,计分标准!$A$85:$D$96,4,FALSE),"")</f>
        <v/>
      </c>
      <c r="AR60" s="17">
        <f t="shared" si="1"/>
        <v>0</v>
      </c>
      <c r="AS60" s="25"/>
    </row>
    <row r="61" spans="1:45" s="18" customFormat="1" ht="67.5" customHeight="1" x14ac:dyDescent="0.1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14"/>
      <c r="L61" s="14" t="str">
        <f>IF(F61="是",VLOOKUP(C61,计分标准!$A$2:$C$22,3,FALSE),"0")</f>
        <v>0</v>
      </c>
      <c r="M61" s="14" t="str">
        <f>IF(OR(G61="优秀",AND(OR(C61="校级重点项目",C61="校级一般项目",C61="校级扶持项目",C61="政府横向项目",C61="非政府横向项目"),F61="是")),VLOOKUP(C61,计分标准!$A$2:$D$22,4,FALSE),"0")</f>
        <v>0</v>
      </c>
      <c r="N61" s="14" t="str">
        <f>IFERROR(J61*(VLOOKUP(C61,计分标准!$A$2:$E$22,5,FALSE)),"0")</f>
        <v>0</v>
      </c>
      <c r="O61" s="15">
        <f t="shared" si="0"/>
        <v>0</v>
      </c>
      <c r="P61" s="27"/>
      <c r="Q61" s="27"/>
      <c r="R61" s="27"/>
      <c r="S61" s="27"/>
      <c r="T61" s="27"/>
      <c r="U61" s="27"/>
      <c r="V61" s="27"/>
      <c r="W61" s="27"/>
      <c r="X61" s="14" t="str">
        <f>IFERROR(VLOOKUP(V61,计分标准!A81:B89,2,FALSE),"")</f>
        <v/>
      </c>
      <c r="Y61" s="16" t="str">
        <f>IF(Q61="书评",VLOOKUP(V61,计分标准!A81:B89,2,FALSE)*0.5,IF(Q61="会议综述",VLOOKUP(V61,计分标准!A81:B89,2,FALSE)*0.3,IF(AND(U61="第二",OR(V61="A1类",V61="A2类",V61="B1类",V61="B2类")),X61*0.3,IF(AND(U61="第二",OR(Q61="书评",Q61="会议综述")),"0",X61))))</f>
        <v/>
      </c>
      <c r="Z61" s="27"/>
      <c r="AA61" s="27"/>
      <c r="AB61" s="27"/>
      <c r="AC61" s="27"/>
      <c r="AD61" s="27"/>
      <c r="AE61" s="27"/>
      <c r="AF61" s="28"/>
      <c r="AG61" s="17" t="str">
        <f>IFERROR(PRODUCT(AF61,VLOOKUP(AA61&amp;AE61,计分标准!$A$41:$D$58,4,FALSE)),"")</f>
        <v/>
      </c>
      <c r="AH61" s="27"/>
      <c r="AI61" s="27"/>
      <c r="AJ61" s="27"/>
      <c r="AK61" s="27"/>
      <c r="AL61" s="17" t="str">
        <f>IFERROR(VLOOKUP(AI61&amp;AJ61,计分标准!$A$63:$D$80,4,FALSE),"")</f>
        <v/>
      </c>
      <c r="AM61" s="27"/>
      <c r="AN61" s="27"/>
      <c r="AO61" s="27"/>
      <c r="AP61" s="27"/>
      <c r="AQ61" s="17" t="str">
        <f>IFERROR(VLOOKUP(AN61&amp;AO61,计分标准!$A$85:$D$96,4,FALSE),"")</f>
        <v/>
      </c>
      <c r="AR61" s="17">
        <f t="shared" si="1"/>
        <v>0</v>
      </c>
      <c r="AS61" s="25"/>
    </row>
    <row r="62" spans="1:45" s="18" customFormat="1" ht="67.5" customHeight="1" x14ac:dyDescent="0.1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14"/>
      <c r="L62" s="14" t="str">
        <f>IF(F62="是",VLOOKUP(C62,计分标准!$A$2:$C$22,3,FALSE),"0")</f>
        <v>0</v>
      </c>
      <c r="M62" s="14" t="str">
        <f>IF(OR(G62="优秀",AND(OR(C62="校级重点项目",C62="校级一般项目",C62="校级扶持项目",C62="政府横向项目",C62="非政府横向项目"),F62="是")),VLOOKUP(C62,计分标准!$A$2:$D$22,4,FALSE),"0")</f>
        <v>0</v>
      </c>
      <c r="N62" s="14" t="str">
        <f>IFERROR(J62*(VLOOKUP(C62,计分标准!$A$2:$E$22,5,FALSE)),"0")</f>
        <v>0</v>
      </c>
      <c r="O62" s="15">
        <f t="shared" si="0"/>
        <v>0</v>
      </c>
      <c r="P62" s="27"/>
      <c r="Q62" s="27"/>
      <c r="R62" s="27"/>
      <c r="S62" s="27"/>
      <c r="T62" s="27"/>
      <c r="U62" s="27"/>
      <c r="V62" s="27"/>
      <c r="W62" s="27"/>
      <c r="X62" s="14" t="str">
        <f>IFERROR(VLOOKUP(V62,计分标准!A82:B90,2,FALSE),"")</f>
        <v/>
      </c>
      <c r="Y62" s="16" t="str">
        <f>IF(Q62="书评",VLOOKUP(V62,计分标准!A82:B90,2,FALSE)*0.5,IF(Q62="会议综述",VLOOKUP(V62,计分标准!A82:B90,2,FALSE)*0.3,IF(AND(U62="第二",OR(V62="A1类",V62="A2类",V62="B1类",V62="B2类")),X62*0.3,IF(AND(U62="第二",OR(Q62="书评",Q62="会议综述")),"0",X62))))</f>
        <v/>
      </c>
      <c r="Z62" s="27"/>
      <c r="AA62" s="27"/>
      <c r="AB62" s="27"/>
      <c r="AC62" s="27"/>
      <c r="AD62" s="27"/>
      <c r="AE62" s="27"/>
      <c r="AF62" s="28"/>
      <c r="AG62" s="17" t="str">
        <f>IFERROR(PRODUCT(AF62,VLOOKUP(AA62&amp;AE62,计分标准!$A$41:$D$58,4,FALSE)),"")</f>
        <v/>
      </c>
      <c r="AH62" s="27"/>
      <c r="AI62" s="27"/>
      <c r="AJ62" s="27"/>
      <c r="AK62" s="27"/>
      <c r="AL62" s="17" t="str">
        <f>IFERROR(VLOOKUP(AI62&amp;AJ62,计分标准!$A$63:$D$80,4,FALSE),"")</f>
        <v/>
      </c>
      <c r="AM62" s="27"/>
      <c r="AN62" s="27"/>
      <c r="AO62" s="27"/>
      <c r="AP62" s="27"/>
      <c r="AQ62" s="17" t="str">
        <f>IFERROR(VLOOKUP(AN62&amp;AO62,计分标准!$A$85:$D$96,4,FALSE),"")</f>
        <v/>
      </c>
      <c r="AR62" s="17">
        <f t="shared" si="1"/>
        <v>0</v>
      </c>
      <c r="AS62" s="25"/>
    </row>
    <row r="63" spans="1:45" s="18" customFormat="1" ht="67.5" customHeight="1" x14ac:dyDescent="0.1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14"/>
      <c r="L63" s="14" t="str">
        <f>IF(F63="是",VLOOKUP(C63,计分标准!$A$2:$C$22,3,FALSE),"0")</f>
        <v>0</v>
      </c>
      <c r="M63" s="14" t="str">
        <f>IF(OR(G63="优秀",AND(OR(C63="校级重点项目",C63="校级一般项目",C63="校级扶持项目",C63="政府横向项目",C63="非政府横向项目"),F63="是")),VLOOKUP(C63,计分标准!$A$2:$D$22,4,FALSE),"0")</f>
        <v>0</v>
      </c>
      <c r="N63" s="14" t="str">
        <f>IFERROR(J63*(VLOOKUP(C63,计分标准!$A$2:$E$22,5,FALSE)),"0")</f>
        <v>0</v>
      </c>
      <c r="O63" s="15">
        <f t="shared" si="0"/>
        <v>0</v>
      </c>
      <c r="P63" s="27"/>
      <c r="Q63" s="27"/>
      <c r="R63" s="27"/>
      <c r="S63" s="27"/>
      <c r="T63" s="27"/>
      <c r="U63" s="27"/>
      <c r="V63" s="27"/>
      <c r="W63" s="27"/>
      <c r="X63" s="14" t="str">
        <f>IFERROR(VLOOKUP(V63,计分标准!A83:B91,2,FALSE),"")</f>
        <v/>
      </c>
      <c r="Y63" s="16" t="str">
        <f>IF(Q63="书评",VLOOKUP(V63,计分标准!A83:B91,2,FALSE)*0.5,IF(Q63="会议综述",VLOOKUP(V63,计分标准!A83:B91,2,FALSE)*0.3,IF(AND(U63="第二",OR(V63="A1类",V63="A2类",V63="B1类",V63="B2类")),X63*0.3,IF(AND(U63="第二",OR(Q63="书评",Q63="会议综述")),"0",X63))))</f>
        <v/>
      </c>
      <c r="Z63" s="27"/>
      <c r="AA63" s="27"/>
      <c r="AB63" s="27"/>
      <c r="AC63" s="27"/>
      <c r="AD63" s="27"/>
      <c r="AE63" s="27"/>
      <c r="AF63" s="28"/>
      <c r="AG63" s="17" t="str">
        <f>IFERROR(PRODUCT(AF63,VLOOKUP(AA63&amp;AE63,计分标准!$A$41:$D$58,4,FALSE)),"")</f>
        <v/>
      </c>
      <c r="AH63" s="27"/>
      <c r="AI63" s="27"/>
      <c r="AJ63" s="27"/>
      <c r="AK63" s="27"/>
      <c r="AL63" s="17" t="str">
        <f>IFERROR(VLOOKUP(AI63&amp;AJ63,计分标准!$A$63:$D$80,4,FALSE),"")</f>
        <v/>
      </c>
      <c r="AM63" s="27"/>
      <c r="AN63" s="27"/>
      <c r="AO63" s="27"/>
      <c r="AP63" s="27"/>
      <c r="AQ63" s="17" t="str">
        <f>IFERROR(VLOOKUP(AN63&amp;AO63,计分标准!$A$85:$D$96,4,FALSE),"")</f>
        <v/>
      </c>
      <c r="AR63" s="17">
        <f t="shared" si="1"/>
        <v>0</v>
      </c>
      <c r="AS63" s="25"/>
    </row>
    <row r="64" spans="1:45" s="18" customFormat="1" ht="67.5" customHeight="1" x14ac:dyDescent="0.1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14"/>
      <c r="L64" s="14" t="str">
        <f>IF(F64="是",VLOOKUP(C64,计分标准!$A$2:$C$22,3,FALSE),"0")</f>
        <v>0</v>
      </c>
      <c r="M64" s="14" t="str">
        <f>IF(OR(G64="优秀",AND(OR(C64="校级重点项目",C64="校级一般项目",C64="校级扶持项目",C64="政府横向项目",C64="非政府横向项目"),F64="是")),VLOOKUP(C64,计分标准!$A$2:$D$22,4,FALSE),"0")</f>
        <v>0</v>
      </c>
      <c r="N64" s="14" t="str">
        <f>IFERROR(J64*(VLOOKUP(C64,计分标准!$A$2:$E$22,5,FALSE)),"0")</f>
        <v>0</v>
      </c>
      <c r="O64" s="15">
        <f t="shared" si="0"/>
        <v>0</v>
      </c>
      <c r="P64" s="27"/>
      <c r="Q64" s="27"/>
      <c r="R64" s="27"/>
      <c r="S64" s="27"/>
      <c r="T64" s="27"/>
      <c r="U64" s="27"/>
      <c r="V64" s="27"/>
      <c r="W64" s="27"/>
      <c r="X64" s="14" t="str">
        <f>IFERROR(VLOOKUP(V64,计分标准!A84:B92,2,FALSE),"")</f>
        <v/>
      </c>
      <c r="Y64" s="16" t="str">
        <f>IF(Q64="书评",VLOOKUP(V64,计分标准!A84:B92,2,FALSE)*0.5,IF(Q64="会议综述",VLOOKUP(V64,计分标准!A84:B92,2,FALSE)*0.3,IF(AND(U64="第二",OR(V64="A1类",V64="A2类",V64="B1类",V64="B2类")),X64*0.3,IF(AND(U64="第二",OR(Q64="书评",Q64="会议综述")),"0",X64))))</f>
        <v/>
      </c>
      <c r="Z64" s="27"/>
      <c r="AA64" s="27"/>
      <c r="AB64" s="27"/>
      <c r="AC64" s="27"/>
      <c r="AD64" s="27"/>
      <c r="AE64" s="27"/>
      <c r="AF64" s="28"/>
      <c r="AG64" s="17" t="str">
        <f>IFERROR(PRODUCT(AF64,VLOOKUP(AA64&amp;AE64,计分标准!$A$41:$D$58,4,FALSE)),"")</f>
        <v/>
      </c>
      <c r="AH64" s="27"/>
      <c r="AI64" s="27"/>
      <c r="AJ64" s="27"/>
      <c r="AK64" s="27"/>
      <c r="AL64" s="17" t="str">
        <f>IFERROR(VLOOKUP(AI64&amp;AJ64,计分标准!$A$63:$D$80,4,FALSE),"")</f>
        <v/>
      </c>
      <c r="AM64" s="27"/>
      <c r="AN64" s="27"/>
      <c r="AO64" s="27"/>
      <c r="AP64" s="27"/>
      <c r="AQ64" s="17" t="str">
        <f>IFERROR(VLOOKUP(AN64&amp;AO64,计分标准!$A$85:$D$96,4,FALSE),"")</f>
        <v/>
      </c>
      <c r="AR64" s="17">
        <f t="shared" si="1"/>
        <v>0</v>
      </c>
      <c r="AS64" s="25"/>
    </row>
    <row r="65" spans="1:45" s="18" customFormat="1" ht="67.5" customHeight="1" x14ac:dyDescent="0.1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14"/>
      <c r="L65" s="14" t="str">
        <f>IF(F65="是",VLOOKUP(C65,计分标准!$A$2:$C$22,3,FALSE),"0")</f>
        <v>0</v>
      </c>
      <c r="M65" s="14" t="str">
        <f>IF(OR(G65="优秀",AND(OR(C65="校级重点项目",C65="校级一般项目",C65="校级扶持项目",C65="政府横向项目",C65="非政府横向项目"),F65="是")),VLOOKUP(C65,计分标准!$A$2:$D$22,4,FALSE),"0")</f>
        <v>0</v>
      </c>
      <c r="N65" s="14" t="str">
        <f>IFERROR(J65*(VLOOKUP(C65,计分标准!$A$2:$E$22,5,FALSE)),"0")</f>
        <v>0</v>
      </c>
      <c r="O65" s="15">
        <f t="shared" si="0"/>
        <v>0</v>
      </c>
      <c r="P65" s="27"/>
      <c r="Q65" s="27"/>
      <c r="R65" s="27"/>
      <c r="S65" s="27"/>
      <c r="T65" s="27"/>
      <c r="U65" s="27"/>
      <c r="V65" s="27"/>
      <c r="W65" s="27"/>
      <c r="X65" s="14" t="str">
        <f>IFERROR(VLOOKUP(V65,计分标准!A85:B93,2,FALSE),"")</f>
        <v/>
      </c>
      <c r="Y65" s="16" t="str">
        <f>IF(Q65="书评",VLOOKUP(V65,计分标准!A85:B93,2,FALSE)*0.5,IF(Q65="会议综述",VLOOKUP(V65,计分标准!A85:B93,2,FALSE)*0.3,IF(AND(U65="第二",OR(V65="A1类",V65="A2类",V65="B1类",V65="B2类")),X65*0.3,IF(AND(U65="第二",OR(Q65="书评",Q65="会议综述")),"0",X65))))</f>
        <v/>
      </c>
      <c r="Z65" s="27"/>
      <c r="AA65" s="27"/>
      <c r="AB65" s="27"/>
      <c r="AC65" s="27"/>
      <c r="AD65" s="27"/>
      <c r="AE65" s="27"/>
      <c r="AF65" s="28"/>
      <c r="AG65" s="17" t="str">
        <f>IFERROR(PRODUCT(AF65,VLOOKUP(AA65&amp;AE65,计分标准!$A$41:$D$58,4,FALSE)),"")</f>
        <v/>
      </c>
      <c r="AH65" s="27"/>
      <c r="AI65" s="27"/>
      <c r="AJ65" s="27"/>
      <c r="AK65" s="27"/>
      <c r="AL65" s="17" t="str">
        <f>IFERROR(VLOOKUP(AI65&amp;AJ65,计分标准!$A$63:$D$80,4,FALSE),"")</f>
        <v/>
      </c>
      <c r="AM65" s="27"/>
      <c r="AN65" s="27"/>
      <c r="AO65" s="27"/>
      <c r="AP65" s="27"/>
      <c r="AQ65" s="17" t="str">
        <f>IFERROR(VLOOKUP(AN65&amp;AO65,计分标准!$A$85:$D$96,4,FALSE),"")</f>
        <v/>
      </c>
      <c r="AR65" s="17">
        <f t="shared" si="1"/>
        <v>0</v>
      </c>
      <c r="AS65" s="25"/>
    </row>
    <row r="66" spans="1:45" s="18" customFormat="1" ht="67.5" customHeight="1" x14ac:dyDescent="0.1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14"/>
      <c r="L66" s="14" t="str">
        <f>IF(F66="是",VLOOKUP(C66,计分标准!$A$2:$C$22,3,FALSE),"0")</f>
        <v>0</v>
      </c>
      <c r="M66" s="14" t="str">
        <f>IF(OR(G66="优秀",AND(OR(C66="校级重点项目",C66="校级一般项目",C66="校级扶持项目",C66="政府横向项目",C66="非政府横向项目"),F66="是")),VLOOKUP(C66,计分标准!$A$2:$D$22,4,FALSE),"0")</f>
        <v>0</v>
      </c>
      <c r="N66" s="14" t="str">
        <f>IFERROR(J66*(VLOOKUP(C66,计分标准!$A$2:$E$22,5,FALSE)),"0")</f>
        <v>0</v>
      </c>
      <c r="O66" s="15">
        <f t="shared" si="0"/>
        <v>0</v>
      </c>
      <c r="P66" s="27"/>
      <c r="Q66" s="27"/>
      <c r="R66" s="27"/>
      <c r="S66" s="27"/>
      <c r="T66" s="27"/>
      <c r="U66" s="27"/>
      <c r="V66" s="27"/>
      <c r="W66" s="27"/>
      <c r="X66" s="14" t="str">
        <f>IFERROR(VLOOKUP(V66,计分标准!A86:B94,2,FALSE),"")</f>
        <v/>
      </c>
      <c r="Y66" s="16" t="str">
        <f>IF(Q66="书评",VLOOKUP(V66,计分标准!A86:B94,2,FALSE)*0.5,IF(Q66="会议综述",VLOOKUP(V66,计分标准!A86:B94,2,FALSE)*0.3,IF(AND(U66="第二",OR(V66="A1类",V66="A2类",V66="B1类",V66="B2类")),X66*0.3,IF(AND(U66="第二",OR(Q66="书评",Q66="会议综述")),"0",X66))))</f>
        <v/>
      </c>
      <c r="Z66" s="27"/>
      <c r="AA66" s="27"/>
      <c r="AB66" s="27"/>
      <c r="AC66" s="27"/>
      <c r="AD66" s="27"/>
      <c r="AE66" s="27"/>
      <c r="AF66" s="28"/>
      <c r="AG66" s="17" t="str">
        <f>IFERROR(PRODUCT(AF66,VLOOKUP(AA66&amp;AE66,计分标准!$A$41:$D$58,4,FALSE)),"")</f>
        <v/>
      </c>
      <c r="AH66" s="27"/>
      <c r="AI66" s="27"/>
      <c r="AJ66" s="27"/>
      <c r="AK66" s="27"/>
      <c r="AL66" s="17" t="str">
        <f>IFERROR(VLOOKUP(AI66&amp;AJ66,计分标准!$A$63:$D$80,4,FALSE),"")</f>
        <v/>
      </c>
      <c r="AM66" s="27"/>
      <c r="AN66" s="27"/>
      <c r="AO66" s="27"/>
      <c r="AP66" s="27"/>
      <c r="AQ66" s="17" t="str">
        <f>IFERROR(VLOOKUP(AN66&amp;AO66,计分标准!$A$85:$D$96,4,FALSE),"")</f>
        <v/>
      </c>
      <c r="AR66" s="17">
        <f t="shared" si="1"/>
        <v>0</v>
      </c>
      <c r="AS66" s="25"/>
    </row>
    <row r="67" spans="1:45" s="18" customFormat="1" ht="67.5" customHeight="1" x14ac:dyDescent="0.1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14"/>
      <c r="L67" s="14" t="str">
        <f>IF(F67="是",VLOOKUP(C67,计分标准!$A$2:$C$22,3,FALSE),"0")</f>
        <v>0</v>
      </c>
      <c r="M67" s="14" t="str">
        <f>IF(OR(G67="优秀",AND(OR(C67="校级重点项目",C67="校级一般项目",C67="校级扶持项目",C67="政府横向项目",C67="非政府横向项目"),F67="是")),VLOOKUP(C67,计分标准!$A$2:$D$22,4,FALSE),"0")</f>
        <v>0</v>
      </c>
      <c r="N67" s="14" t="str">
        <f>IFERROR(J67*(VLOOKUP(C67,计分标准!$A$2:$E$22,5,FALSE)),"0")</f>
        <v>0</v>
      </c>
      <c r="O67" s="15">
        <f t="shared" si="0"/>
        <v>0</v>
      </c>
      <c r="P67" s="27"/>
      <c r="Q67" s="27"/>
      <c r="R67" s="27"/>
      <c r="S67" s="27"/>
      <c r="T67" s="27"/>
      <c r="U67" s="27"/>
      <c r="V67" s="27"/>
      <c r="W67" s="27"/>
      <c r="X67" s="14" t="str">
        <f>IFERROR(VLOOKUP(V67,计分标准!A87:B95,2,FALSE),"")</f>
        <v/>
      </c>
      <c r="Y67" s="16" t="str">
        <f>IF(Q67="书评",VLOOKUP(V67,计分标准!A87:B95,2,FALSE)*0.5,IF(Q67="会议综述",VLOOKUP(V67,计分标准!A87:B95,2,FALSE)*0.3,IF(AND(U67="第二",OR(V67="A1类",V67="A2类",V67="B1类",V67="B2类")),X67*0.3,IF(AND(U67="第二",OR(Q67="书评",Q67="会议综述")),"0",X67))))</f>
        <v/>
      </c>
      <c r="Z67" s="27"/>
      <c r="AA67" s="27"/>
      <c r="AB67" s="27"/>
      <c r="AC67" s="27"/>
      <c r="AD67" s="27"/>
      <c r="AE67" s="27"/>
      <c r="AF67" s="28"/>
      <c r="AG67" s="17" t="str">
        <f>IFERROR(PRODUCT(AF67,VLOOKUP(AA67&amp;AE67,计分标准!$A$41:$D$58,4,FALSE)),"")</f>
        <v/>
      </c>
      <c r="AH67" s="27"/>
      <c r="AI67" s="27"/>
      <c r="AJ67" s="27"/>
      <c r="AK67" s="27"/>
      <c r="AL67" s="17" t="str">
        <f>IFERROR(VLOOKUP(AI67&amp;AJ67,计分标准!$A$63:$D$80,4,FALSE),"")</f>
        <v/>
      </c>
      <c r="AM67" s="27"/>
      <c r="AN67" s="27"/>
      <c r="AO67" s="27"/>
      <c r="AP67" s="27"/>
      <c r="AQ67" s="17" t="str">
        <f>IFERROR(VLOOKUP(AN67&amp;AO67,计分标准!$A$85:$D$96,4,FALSE),"")</f>
        <v/>
      </c>
      <c r="AR67" s="17">
        <f t="shared" si="1"/>
        <v>0</v>
      </c>
      <c r="AS67" s="25"/>
    </row>
    <row r="68" spans="1:45" s="18" customFormat="1" ht="67.5" customHeight="1" x14ac:dyDescent="0.1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14"/>
      <c r="L68" s="14" t="str">
        <f>IF(F68="是",VLOOKUP(C68,计分标准!$A$2:$C$22,3,FALSE),"0")</f>
        <v>0</v>
      </c>
      <c r="M68" s="14" t="str">
        <f>IF(OR(G68="优秀",AND(OR(C68="校级重点项目",C68="校级一般项目",C68="校级扶持项目",C68="政府横向项目",C68="非政府横向项目"),F68="是")),VLOOKUP(C68,计分标准!$A$2:$D$22,4,FALSE),"0")</f>
        <v>0</v>
      </c>
      <c r="N68" s="14" t="str">
        <f>IFERROR(J68*(VLOOKUP(C68,计分标准!$A$2:$E$22,5,FALSE)),"0")</f>
        <v>0</v>
      </c>
      <c r="O68" s="15">
        <f t="shared" si="0"/>
        <v>0</v>
      </c>
      <c r="P68" s="27"/>
      <c r="Q68" s="27"/>
      <c r="R68" s="27"/>
      <c r="S68" s="27"/>
      <c r="T68" s="27"/>
      <c r="U68" s="27"/>
      <c r="V68" s="27"/>
      <c r="W68" s="27"/>
      <c r="X68" s="14" t="str">
        <f>IFERROR(VLOOKUP(V68,计分标准!A88:B96,2,FALSE),"")</f>
        <v/>
      </c>
      <c r="Y68" s="16" t="str">
        <f>IF(Q68="书评",VLOOKUP(V68,计分标准!A88:B96,2,FALSE)*0.5,IF(Q68="会议综述",VLOOKUP(V68,计分标准!A88:B96,2,FALSE)*0.3,IF(AND(U68="第二",OR(V68="A1类",V68="A2类",V68="B1类",V68="B2类")),X68*0.3,IF(AND(U68="第二",OR(Q68="书评",Q68="会议综述")),"0",X68))))</f>
        <v/>
      </c>
      <c r="Z68" s="27"/>
      <c r="AA68" s="27"/>
      <c r="AB68" s="27"/>
      <c r="AC68" s="27"/>
      <c r="AD68" s="27"/>
      <c r="AE68" s="27"/>
      <c r="AF68" s="28"/>
      <c r="AG68" s="17" t="str">
        <f>IFERROR(PRODUCT(AF68,VLOOKUP(AA68&amp;AE68,计分标准!$A$41:$D$58,4,FALSE)),"")</f>
        <v/>
      </c>
      <c r="AH68" s="27"/>
      <c r="AI68" s="27"/>
      <c r="AJ68" s="27"/>
      <c r="AK68" s="27"/>
      <c r="AL68" s="17" t="str">
        <f>IFERROR(VLOOKUP(AI68&amp;AJ68,计分标准!$A$63:$D$80,4,FALSE),"")</f>
        <v/>
      </c>
      <c r="AM68" s="27"/>
      <c r="AN68" s="27"/>
      <c r="AO68" s="27"/>
      <c r="AP68" s="27"/>
      <c r="AQ68" s="17" t="str">
        <f>IFERROR(VLOOKUP(AN68&amp;AO68,计分标准!$A$85:$D$96,4,FALSE),"")</f>
        <v/>
      </c>
      <c r="AR68" s="17">
        <f t="shared" si="1"/>
        <v>0</v>
      </c>
      <c r="AS68" s="25"/>
    </row>
    <row r="69" spans="1:45" s="18" customFormat="1" ht="67.5" customHeight="1" x14ac:dyDescent="0.15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14"/>
      <c r="L69" s="14" t="str">
        <f>IF(F69="是",VLOOKUP(C69,计分标准!$A$2:$C$22,3,FALSE),"0")</f>
        <v>0</v>
      </c>
      <c r="M69" s="14" t="str">
        <f>IF(OR(G69="优秀",AND(OR(C69="校级重点项目",C69="校级一般项目",C69="校级扶持项目",C69="政府横向项目",C69="非政府横向项目"),F69="是")),VLOOKUP(C69,计分标准!$A$2:$D$22,4,FALSE),"0")</f>
        <v>0</v>
      </c>
      <c r="N69" s="14" t="str">
        <f>IFERROR(J69*(VLOOKUP(C69,计分标准!$A$2:$E$22,5,FALSE)),"0")</f>
        <v>0</v>
      </c>
      <c r="O69" s="15">
        <f t="shared" si="0"/>
        <v>0</v>
      </c>
      <c r="P69" s="27"/>
      <c r="Q69" s="27"/>
      <c r="R69" s="27"/>
      <c r="S69" s="27"/>
      <c r="T69" s="27"/>
      <c r="U69" s="27"/>
      <c r="V69" s="27"/>
      <c r="W69" s="27"/>
      <c r="X69" s="14" t="str">
        <f>IFERROR(VLOOKUP(V69,计分标准!A89:B97,2,FALSE),"")</f>
        <v/>
      </c>
      <c r="Y69" s="16" t="str">
        <f>IF(Q69="书评",VLOOKUP(V69,计分标准!A89:B97,2,FALSE)*0.5,IF(Q69="会议综述",VLOOKUP(V69,计分标准!A89:B97,2,FALSE)*0.3,IF(AND(U69="第二",OR(V69="A1类",V69="A2类",V69="B1类",V69="B2类")),X69*0.3,IF(AND(U69="第二",OR(Q69="书评",Q69="会议综述")),"0",X69))))</f>
        <v/>
      </c>
      <c r="Z69" s="27"/>
      <c r="AA69" s="27"/>
      <c r="AB69" s="27"/>
      <c r="AC69" s="27"/>
      <c r="AD69" s="27"/>
      <c r="AE69" s="27"/>
      <c r="AF69" s="28"/>
      <c r="AG69" s="17" t="str">
        <f>IFERROR(PRODUCT(AF69,VLOOKUP(AA69&amp;AE69,计分标准!$A$41:$D$58,4,FALSE)),"")</f>
        <v/>
      </c>
      <c r="AH69" s="27"/>
      <c r="AI69" s="27"/>
      <c r="AJ69" s="27"/>
      <c r="AK69" s="27"/>
      <c r="AL69" s="17" t="str">
        <f>IFERROR(VLOOKUP(AI69&amp;AJ69,计分标准!$A$63:$D$80,4,FALSE),"")</f>
        <v/>
      </c>
      <c r="AM69" s="27"/>
      <c r="AN69" s="27"/>
      <c r="AO69" s="27"/>
      <c r="AP69" s="27"/>
      <c r="AQ69" s="17" t="str">
        <f>IFERROR(VLOOKUP(AN69&amp;AO69,计分标准!$A$85:$D$96,4,FALSE),"")</f>
        <v/>
      </c>
      <c r="AR69" s="17">
        <f t="shared" si="1"/>
        <v>0</v>
      </c>
      <c r="AS69" s="25"/>
    </row>
    <row r="70" spans="1:45" s="18" customFormat="1" ht="67.5" customHeight="1" x14ac:dyDescent="0.15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14"/>
      <c r="L70" s="14" t="str">
        <f>IF(F70="是",VLOOKUP(C70,计分标准!$A$2:$C$22,3,FALSE),"0")</f>
        <v>0</v>
      </c>
      <c r="M70" s="14" t="str">
        <f>IF(OR(G70="优秀",AND(OR(C70="校级重点项目",C70="校级一般项目",C70="校级扶持项目",C70="政府横向项目",C70="非政府横向项目"),F70="是")),VLOOKUP(C70,计分标准!$A$2:$D$22,4,FALSE),"0")</f>
        <v>0</v>
      </c>
      <c r="N70" s="14" t="str">
        <f>IFERROR(J70*(VLOOKUP(C70,计分标准!$A$2:$E$22,5,FALSE)),"0")</f>
        <v>0</v>
      </c>
      <c r="O70" s="15">
        <f t="shared" si="0"/>
        <v>0</v>
      </c>
      <c r="P70" s="27"/>
      <c r="Q70" s="27"/>
      <c r="R70" s="27"/>
      <c r="S70" s="27"/>
      <c r="T70" s="27"/>
      <c r="U70" s="27"/>
      <c r="V70" s="27"/>
      <c r="W70" s="27"/>
      <c r="X70" s="14" t="str">
        <f>IFERROR(VLOOKUP(V70,计分标准!A90:B98,2,FALSE),"")</f>
        <v/>
      </c>
      <c r="Y70" s="16" t="str">
        <f>IF(Q70="书评",VLOOKUP(V70,计分标准!A90:B98,2,FALSE)*0.5,IF(Q70="会议综述",VLOOKUP(V70,计分标准!A90:B98,2,FALSE)*0.3,IF(AND(U70="第二",OR(V70="A1类",V70="A2类",V70="B1类",V70="B2类")),X70*0.3,IF(AND(U70="第二",OR(Q70="书评",Q70="会议综述")),"0",X70))))</f>
        <v/>
      </c>
      <c r="Z70" s="27"/>
      <c r="AA70" s="27"/>
      <c r="AB70" s="27"/>
      <c r="AC70" s="27"/>
      <c r="AD70" s="27"/>
      <c r="AE70" s="27"/>
      <c r="AF70" s="28"/>
      <c r="AG70" s="17" t="str">
        <f>IFERROR(PRODUCT(AF70,VLOOKUP(AA70&amp;AE70,计分标准!$A$41:$D$58,4,FALSE)),"")</f>
        <v/>
      </c>
      <c r="AH70" s="27"/>
      <c r="AI70" s="27"/>
      <c r="AJ70" s="27"/>
      <c r="AK70" s="27"/>
      <c r="AL70" s="17" t="str">
        <f>IFERROR(VLOOKUP(AI70&amp;AJ70,计分标准!$A$63:$D$80,4,FALSE),"")</f>
        <v/>
      </c>
      <c r="AM70" s="27"/>
      <c r="AN70" s="27"/>
      <c r="AO70" s="27"/>
      <c r="AP70" s="27"/>
      <c r="AQ70" s="17" t="str">
        <f>IFERROR(VLOOKUP(AN70&amp;AO70,计分标准!$A$85:$D$96,4,FALSE),"")</f>
        <v/>
      </c>
      <c r="AR70" s="17">
        <f t="shared" si="1"/>
        <v>0</v>
      </c>
      <c r="AS70" s="25"/>
    </row>
    <row r="71" spans="1:45" s="18" customFormat="1" ht="67.5" customHeight="1" x14ac:dyDescent="0.15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14"/>
      <c r="L71" s="14" t="str">
        <f>IF(F71="是",VLOOKUP(C71,计分标准!$A$2:$C$22,3,FALSE),"0")</f>
        <v>0</v>
      </c>
      <c r="M71" s="14" t="str">
        <f>IF(OR(G71="优秀",AND(OR(C71="校级重点项目",C71="校级一般项目",C71="校级扶持项目",C71="政府横向项目",C71="非政府横向项目"),F71="是")),VLOOKUP(C71,计分标准!$A$2:$D$22,4,FALSE),"0")</f>
        <v>0</v>
      </c>
      <c r="N71" s="14" t="str">
        <f>IFERROR(J71*(VLOOKUP(C71,计分标准!$A$2:$E$22,5,FALSE)),"0")</f>
        <v>0</v>
      </c>
      <c r="O71" s="15">
        <f t="shared" si="0"/>
        <v>0</v>
      </c>
      <c r="P71" s="27"/>
      <c r="Q71" s="27"/>
      <c r="R71" s="27"/>
      <c r="S71" s="27"/>
      <c r="T71" s="27"/>
      <c r="U71" s="27"/>
      <c r="V71" s="27"/>
      <c r="W71" s="27"/>
      <c r="X71" s="14" t="str">
        <f>IFERROR(VLOOKUP(V71,计分标准!A91:B99,2,FALSE),"")</f>
        <v/>
      </c>
      <c r="Y71" s="16" t="str">
        <f>IF(Q71="书评",VLOOKUP(V71,计分标准!A91:B99,2,FALSE)*0.5,IF(Q71="会议综述",VLOOKUP(V71,计分标准!A91:B99,2,FALSE)*0.3,IF(AND(U71="第二",OR(V71="A1类",V71="A2类",V71="B1类",V71="B2类")),X71*0.3,IF(AND(U71="第二",OR(Q71="书评",Q71="会议综述")),"0",X71))))</f>
        <v/>
      </c>
      <c r="Z71" s="27"/>
      <c r="AA71" s="27"/>
      <c r="AB71" s="27"/>
      <c r="AC71" s="27"/>
      <c r="AD71" s="27"/>
      <c r="AE71" s="27"/>
      <c r="AF71" s="28"/>
      <c r="AG71" s="17" t="str">
        <f>IFERROR(PRODUCT(AF71,VLOOKUP(AA71&amp;AE71,计分标准!$A$41:$D$58,4,FALSE)),"")</f>
        <v/>
      </c>
      <c r="AH71" s="27"/>
      <c r="AI71" s="27"/>
      <c r="AJ71" s="27"/>
      <c r="AK71" s="27"/>
      <c r="AL71" s="17" t="str">
        <f>IFERROR(VLOOKUP(AI71&amp;AJ71,计分标准!$A$63:$D$80,4,FALSE),"")</f>
        <v/>
      </c>
      <c r="AM71" s="27"/>
      <c r="AN71" s="27"/>
      <c r="AO71" s="27"/>
      <c r="AP71" s="27"/>
      <c r="AQ71" s="17" t="str">
        <f>IFERROR(VLOOKUP(AN71&amp;AO71,计分标准!$A$85:$D$96,4,FALSE),"")</f>
        <v/>
      </c>
      <c r="AR71" s="17">
        <f t="shared" si="1"/>
        <v>0</v>
      </c>
      <c r="AS71" s="25"/>
    </row>
    <row r="72" spans="1:45" s="18" customFormat="1" ht="67.5" customHeight="1" x14ac:dyDescent="0.1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14"/>
      <c r="L72" s="14" t="str">
        <f>IF(F72="是",VLOOKUP(C72,计分标准!$A$2:$C$22,3,FALSE),"0")</f>
        <v>0</v>
      </c>
      <c r="M72" s="14" t="str">
        <f>IF(OR(G72="优秀",AND(OR(C72="校级重点项目",C72="校级一般项目",C72="校级扶持项目",C72="政府横向项目",C72="非政府横向项目"),F72="是")),VLOOKUP(C72,计分标准!$A$2:$D$22,4,FALSE),"0")</f>
        <v>0</v>
      </c>
      <c r="N72" s="14" t="str">
        <f>IFERROR(J72*(VLOOKUP(C72,计分标准!$A$2:$E$22,5,FALSE)),"0")</f>
        <v>0</v>
      </c>
      <c r="O72" s="15">
        <f t="shared" ref="O72:O106" si="2">SUM(K72:N72)</f>
        <v>0</v>
      </c>
      <c r="P72" s="27"/>
      <c r="Q72" s="27"/>
      <c r="R72" s="27"/>
      <c r="S72" s="27"/>
      <c r="T72" s="27"/>
      <c r="U72" s="27"/>
      <c r="V72" s="27"/>
      <c r="W72" s="27"/>
      <c r="X72" s="14" t="str">
        <f>IFERROR(VLOOKUP(V72,计分标准!A92:B100,2,FALSE),"")</f>
        <v/>
      </c>
      <c r="Y72" s="16" t="str">
        <f>IF(Q72="书评",VLOOKUP(V72,计分标准!A92:B100,2,FALSE)*0.5,IF(Q72="会议综述",VLOOKUP(V72,计分标准!A92:B100,2,FALSE)*0.3,IF(AND(U72="第二",OR(V72="A1类",V72="A2类",V72="B1类",V72="B2类")),X72*0.3,IF(AND(U72="第二",OR(Q72="书评",Q72="会议综述")),"0",X72))))</f>
        <v/>
      </c>
      <c r="Z72" s="27"/>
      <c r="AA72" s="27"/>
      <c r="AB72" s="27"/>
      <c r="AC72" s="27"/>
      <c r="AD72" s="27"/>
      <c r="AE72" s="27"/>
      <c r="AF72" s="28"/>
      <c r="AG72" s="17" t="str">
        <f>IFERROR(PRODUCT(AF72,VLOOKUP(AA72&amp;AE72,计分标准!$A$41:$D$58,4,FALSE)),"")</f>
        <v/>
      </c>
      <c r="AH72" s="27"/>
      <c r="AI72" s="27"/>
      <c r="AJ72" s="27"/>
      <c r="AK72" s="27"/>
      <c r="AL72" s="17" t="str">
        <f>IFERROR(VLOOKUP(AI72&amp;AJ72,计分标准!$A$63:$D$80,4,FALSE),"")</f>
        <v/>
      </c>
      <c r="AM72" s="27"/>
      <c r="AN72" s="27"/>
      <c r="AO72" s="27"/>
      <c r="AP72" s="27"/>
      <c r="AQ72" s="17" t="str">
        <f>IFERROR(VLOOKUP(AN72&amp;AO72,计分标准!$A$85:$D$96,4,FALSE),"")</f>
        <v/>
      </c>
      <c r="AR72" s="17">
        <f t="shared" ref="AR72:AR106" si="3">IFERROR(SUM(O72,Y72,AG72,AL72,AQ72),"")</f>
        <v>0</v>
      </c>
      <c r="AS72" s="25"/>
    </row>
    <row r="73" spans="1:45" s="18" customFormat="1" ht="67.5" customHeight="1" x14ac:dyDescent="0.1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14"/>
      <c r="L73" s="14" t="str">
        <f>IF(F73="是",VLOOKUP(C73,计分标准!$A$2:$C$22,3,FALSE),"0")</f>
        <v>0</v>
      </c>
      <c r="M73" s="14" t="str">
        <f>IF(OR(G73="优秀",AND(OR(C73="校级重点项目",C73="校级一般项目",C73="校级扶持项目",C73="政府横向项目",C73="非政府横向项目"),F73="是")),VLOOKUP(C73,计分标准!$A$2:$D$22,4,FALSE),"0")</f>
        <v>0</v>
      </c>
      <c r="N73" s="14" t="str">
        <f>IFERROR(J73*(VLOOKUP(C73,计分标准!$A$2:$E$22,5,FALSE)),"0")</f>
        <v>0</v>
      </c>
      <c r="O73" s="15">
        <f t="shared" si="2"/>
        <v>0</v>
      </c>
      <c r="P73" s="27"/>
      <c r="Q73" s="27"/>
      <c r="R73" s="27"/>
      <c r="S73" s="27"/>
      <c r="T73" s="27"/>
      <c r="U73" s="27"/>
      <c r="V73" s="27"/>
      <c r="W73" s="27"/>
      <c r="X73" s="14" t="str">
        <f>IFERROR(VLOOKUP(V73,计分标准!A93:B101,2,FALSE),"")</f>
        <v/>
      </c>
      <c r="Y73" s="16" t="str">
        <f>IF(Q73="书评",VLOOKUP(V73,计分标准!A93:B101,2,FALSE)*0.5,IF(Q73="会议综述",VLOOKUP(V73,计分标准!A93:B101,2,FALSE)*0.3,IF(AND(U73="第二",OR(V73="A1类",V73="A2类",V73="B1类",V73="B2类")),X73*0.3,IF(AND(U73="第二",OR(Q73="书评",Q73="会议综述")),"0",X73))))</f>
        <v/>
      </c>
      <c r="Z73" s="27"/>
      <c r="AA73" s="27"/>
      <c r="AB73" s="27"/>
      <c r="AC73" s="27"/>
      <c r="AD73" s="27"/>
      <c r="AE73" s="27"/>
      <c r="AF73" s="28"/>
      <c r="AG73" s="17" t="str">
        <f>IFERROR(PRODUCT(AF73,VLOOKUP(AA73&amp;AE73,计分标准!$A$41:$D$58,4,FALSE)),"")</f>
        <v/>
      </c>
      <c r="AH73" s="27"/>
      <c r="AI73" s="27"/>
      <c r="AJ73" s="27"/>
      <c r="AK73" s="27"/>
      <c r="AL73" s="17" t="str">
        <f>IFERROR(VLOOKUP(AI73&amp;AJ73,计分标准!$A$63:$D$80,4,FALSE),"")</f>
        <v/>
      </c>
      <c r="AM73" s="27"/>
      <c r="AN73" s="27"/>
      <c r="AO73" s="27"/>
      <c r="AP73" s="27"/>
      <c r="AQ73" s="17" t="str">
        <f>IFERROR(VLOOKUP(AN73&amp;AO73,计分标准!$A$85:$D$96,4,FALSE),"")</f>
        <v/>
      </c>
      <c r="AR73" s="17">
        <f t="shared" si="3"/>
        <v>0</v>
      </c>
      <c r="AS73" s="25"/>
    </row>
    <row r="74" spans="1:45" s="18" customFormat="1" ht="67.5" customHeight="1" x14ac:dyDescent="0.1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14"/>
      <c r="L74" s="14" t="str">
        <f>IF(F74="是",VLOOKUP(C74,计分标准!$A$2:$C$22,3,FALSE),"0")</f>
        <v>0</v>
      </c>
      <c r="M74" s="14" t="str">
        <f>IF(OR(G74="优秀",AND(OR(C74="校级重点项目",C74="校级一般项目",C74="校级扶持项目",C74="政府横向项目",C74="非政府横向项目"),F74="是")),VLOOKUP(C74,计分标准!$A$2:$D$22,4,FALSE),"0")</f>
        <v>0</v>
      </c>
      <c r="N74" s="14" t="str">
        <f>IFERROR(J74*(VLOOKUP(C74,计分标准!$A$2:$E$22,5,FALSE)),"0")</f>
        <v>0</v>
      </c>
      <c r="O74" s="15">
        <f t="shared" si="2"/>
        <v>0</v>
      </c>
      <c r="P74" s="27"/>
      <c r="Q74" s="27"/>
      <c r="R74" s="27"/>
      <c r="S74" s="27"/>
      <c r="T74" s="27"/>
      <c r="U74" s="27"/>
      <c r="V74" s="27"/>
      <c r="W74" s="27"/>
      <c r="X74" s="14" t="str">
        <f>IFERROR(VLOOKUP(V74,计分标准!A94:B102,2,FALSE),"")</f>
        <v/>
      </c>
      <c r="Y74" s="16" t="str">
        <f>IF(Q74="书评",VLOOKUP(V74,计分标准!A94:B102,2,FALSE)*0.5,IF(Q74="会议综述",VLOOKUP(V74,计分标准!A94:B102,2,FALSE)*0.3,IF(AND(U74="第二",OR(V74="A1类",V74="A2类",V74="B1类",V74="B2类")),X74*0.3,IF(AND(U74="第二",OR(Q74="书评",Q74="会议综述")),"0",X74))))</f>
        <v/>
      </c>
      <c r="Z74" s="27"/>
      <c r="AA74" s="27"/>
      <c r="AB74" s="27"/>
      <c r="AC74" s="27"/>
      <c r="AD74" s="27"/>
      <c r="AE74" s="27"/>
      <c r="AF74" s="28"/>
      <c r="AG74" s="17" t="str">
        <f>IFERROR(PRODUCT(AF74,VLOOKUP(AA74&amp;AE74,计分标准!$A$41:$D$58,4,FALSE)),"")</f>
        <v/>
      </c>
      <c r="AH74" s="27"/>
      <c r="AI74" s="27"/>
      <c r="AJ74" s="27"/>
      <c r="AK74" s="27"/>
      <c r="AL74" s="17" t="str">
        <f>IFERROR(VLOOKUP(AI74&amp;AJ74,计分标准!$A$63:$D$80,4,FALSE),"")</f>
        <v/>
      </c>
      <c r="AM74" s="27"/>
      <c r="AN74" s="27"/>
      <c r="AO74" s="27"/>
      <c r="AP74" s="27"/>
      <c r="AQ74" s="17" t="str">
        <f>IFERROR(VLOOKUP(AN74&amp;AO74,计分标准!$A$85:$D$96,4,FALSE),"")</f>
        <v/>
      </c>
      <c r="AR74" s="17">
        <f t="shared" si="3"/>
        <v>0</v>
      </c>
      <c r="AS74" s="25"/>
    </row>
    <row r="75" spans="1:45" s="18" customFormat="1" ht="67.5" customHeight="1" x14ac:dyDescent="0.1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14"/>
      <c r="L75" s="14" t="str">
        <f>IF(F75="是",VLOOKUP(C75,计分标准!$A$2:$C$22,3,FALSE),"0")</f>
        <v>0</v>
      </c>
      <c r="M75" s="14" t="str">
        <f>IF(OR(G75="优秀",AND(OR(C75="校级重点项目",C75="校级一般项目",C75="校级扶持项目",C75="政府横向项目",C75="非政府横向项目"),F75="是")),VLOOKUP(C75,计分标准!$A$2:$D$22,4,FALSE),"0")</f>
        <v>0</v>
      </c>
      <c r="N75" s="14" t="str">
        <f>IFERROR(J75*(VLOOKUP(C75,计分标准!$A$2:$E$22,5,FALSE)),"0")</f>
        <v>0</v>
      </c>
      <c r="O75" s="15">
        <f t="shared" si="2"/>
        <v>0</v>
      </c>
      <c r="P75" s="27"/>
      <c r="Q75" s="27"/>
      <c r="R75" s="27"/>
      <c r="S75" s="27"/>
      <c r="T75" s="27"/>
      <c r="U75" s="27"/>
      <c r="V75" s="27"/>
      <c r="W75" s="27"/>
      <c r="X75" s="14" t="str">
        <f>IFERROR(VLOOKUP(V75,计分标准!A95:B103,2,FALSE),"")</f>
        <v/>
      </c>
      <c r="Y75" s="16" t="str">
        <f>IF(Q75="书评",VLOOKUP(V75,计分标准!A95:B103,2,FALSE)*0.5,IF(Q75="会议综述",VLOOKUP(V75,计分标准!A95:B103,2,FALSE)*0.3,IF(AND(U75="第二",OR(V75="A1类",V75="A2类",V75="B1类",V75="B2类")),X75*0.3,IF(AND(U75="第二",OR(Q75="书评",Q75="会议综述")),"0",X75))))</f>
        <v/>
      </c>
      <c r="Z75" s="27"/>
      <c r="AA75" s="27"/>
      <c r="AB75" s="27"/>
      <c r="AC75" s="27"/>
      <c r="AD75" s="27"/>
      <c r="AE75" s="27"/>
      <c r="AF75" s="28"/>
      <c r="AG75" s="17" t="str">
        <f>IFERROR(PRODUCT(AF75,VLOOKUP(AA75&amp;AE75,计分标准!$A$41:$D$58,4,FALSE)),"")</f>
        <v/>
      </c>
      <c r="AH75" s="27"/>
      <c r="AI75" s="27"/>
      <c r="AJ75" s="27"/>
      <c r="AK75" s="27"/>
      <c r="AL75" s="17" t="str">
        <f>IFERROR(VLOOKUP(AI75&amp;AJ75,计分标准!$A$63:$D$80,4,FALSE),"")</f>
        <v/>
      </c>
      <c r="AM75" s="27"/>
      <c r="AN75" s="27"/>
      <c r="AO75" s="27"/>
      <c r="AP75" s="27"/>
      <c r="AQ75" s="17" t="str">
        <f>IFERROR(VLOOKUP(AN75&amp;AO75,计分标准!$A$85:$D$96,4,FALSE),"")</f>
        <v/>
      </c>
      <c r="AR75" s="17">
        <f t="shared" si="3"/>
        <v>0</v>
      </c>
      <c r="AS75" s="25"/>
    </row>
    <row r="76" spans="1:45" s="18" customFormat="1" ht="67.5" customHeight="1" x14ac:dyDescent="0.1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14"/>
      <c r="L76" s="14" t="str">
        <f>IF(F76="是",VLOOKUP(C76,计分标准!$A$2:$C$22,3,FALSE),"0")</f>
        <v>0</v>
      </c>
      <c r="M76" s="14" t="str">
        <f>IF(OR(G76="优秀",AND(OR(C76="校级重点项目",C76="校级一般项目",C76="校级扶持项目",C76="政府横向项目",C76="非政府横向项目"),F76="是")),VLOOKUP(C76,计分标准!$A$2:$D$22,4,FALSE),"0")</f>
        <v>0</v>
      </c>
      <c r="N76" s="14" t="str">
        <f>IFERROR(J76*(VLOOKUP(C76,计分标准!$A$2:$E$22,5,FALSE)),"0")</f>
        <v>0</v>
      </c>
      <c r="O76" s="15">
        <f t="shared" si="2"/>
        <v>0</v>
      </c>
      <c r="P76" s="27"/>
      <c r="Q76" s="27"/>
      <c r="R76" s="27"/>
      <c r="S76" s="27"/>
      <c r="T76" s="27"/>
      <c r="U76" s="27"/>
      <c r="V76" s="27"/>
      <c r="W76" s="27"/>
      <c r="X76" s="14" t="str">
        <f>IFERROR(VLOOKUP(V76,计分标准!A96:B104,2,FALSE),"")</f>
        <v/>
      </c>
      <c r="Y76" s="16" t="str">
        <f>IF(Q76="书评",VLOOKUP(V76,计分标准!A96:B104,2,FALSE)*0.5,IF(Q76="会议综述",VLOOKUP(V76,计分标准!A96:B104,2,FALSE)*0.3,IF(AND(U76="第二",OR(V76="A1类",V76="A2类",V76="B1类",V76="B2类")),X76*0.3,IF(AND(U76="第二",OR(Q76="书评",Q76="会议综述")),"0",X76))))</f>
        <v/>
      </c>
      <c r="Z76" s="27"/>
      <c r="AA76" s="27"/>
      <c r="AB76" s="27"/>
      <c r="AC76" s="27"/>
      <c r="AD76" s="27"/>
      <c r="AE76" s="27"/>
      <c r="AF76" s="28"/>
      <c r="AG76" s="17" t="str">
        <f>IFERROR(PRODUCT(AF76,VLOOKUP(AA76&amp;AE76,计分标准!$A$41:$D$58,4,FALSE)),"")</f>
        <v/>
      </c>
      <c r="AH76" s="27"/>
      <c r="AI76" s="27"/>
      <c r="AJ76" s="27"/>
      <c r="AK76" s="27"/>
      <c r="AL76" s="17" t="str">
        <f>IFERROR(VLOOKUP(AI76&amp;AJ76,计分标准!$A$63:$D$80,4,FALSE),"")</f>
        <v/>
      </c>
      <c r="AM76" s="27"/>
      <c r="AN76" s="27"/>
      <c r="AO76" s="27"/>
      <c r="AP76" s="27"/>
      <c r="AQ76" s="17" t="str">
        <f>IFERROR(VLOOKUP(AN76&amp;AO76,计分标准!$A$85:$D$96,4,FALSE),"")</f>
        <v/>
      </c>
      <c r="AR76" s="17">
        <f t="shared" si="3"/>
        <v>0</v>
      </c>
      <c r="AS76" s="25"/>
    </row>
    <row r="77" spans="1:45" s="18" customFormat="1" ht="67.5" customHeight="1" x14ac:dyDescent="0.1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14"/>
      <c r="L77" s="14" t="str">
        <f>IF(F77="是",VLOOKUP(C77,计分标准!$A$2:$C$22,3,FALSE),"0")</f>
        <v>0</v>
      </c>
      <c r="M77" s="14" t="str">
        <f>IF(OR(G77="优秀",AND(OR(C77="校级重点项目",C77="校级一般项目",C77="校级扶持项目",C77="政府横向项目",C77="非政府横向项目"),F77="是")),VLOOKUP(C77,计分标准!$A$2:$D$22,4,FALSE),"0")</f>
        <v>0</v>
      </c>
      <c r="N77" s="14" t="str">
        <f>IFERROR(J77*(VLOOKUP(C77,计分标准!$A$2:$E$22,5,FALSE)),"0")</f>
        <v>0</v>
      </c>
      <c r="O77" s="15">
        <f t="shared" si="2"/>
        <v>0</v>
      </c>
      <c r="P77" s="27"/>
      <c r="Q77" s="27"/>
      <c r="R77" s="27"/>
      <c r="S77" s="27"/>
      <c r="T77" s="27"/>
      <c r="U77" s="27"/>
      <c r="V77" s="27"/>
      <c r="W77" s="27"/>
      <c r="X77" s="14" t="str">
        <f>IFERROR(VLOOKUP(V77,计分标准!A97:B105,2,FALSE),"")</f>
        <v/>
      </c>
      <c r="Y77" s="16" t="str">
        <f>IF(Q77="书评",VLOOKUP(V77,计分标准!A97:B105,2,FALSE)*0.5,IF(Q77="会议综述",VLOOKUP(V77,计分标准!A97:B105,2,FALSE)*0.3,IF(AND(U77="第二",OR(V77="A1类",V77="A2类",V77="B1类",V77="B2类")),X77*0.3,IF(AND(U77="第二",OR(Q77="书评",Q77="会议综述")),"0",X77))))</f>
        <v/>
      </c>
      <c r="Z77" s="27"/>
      <c r="AA77" s="27"/>
      <c r="AB77" s="27"/>
      <c r="AC77" s="27"/>
      <c r="AD77" s="27"/>
      <c r="AE77" s="27"/>
      <c r="AF77" s="28"/>
      <c r="AG77" s="17" t="str">
        <f>IFERROR(PRODUCT(AF77,VLOOKUP(AA77&amp;AE77,计分标准!$A$41:$D$58,4,FALSE)),"")</f>
        <v/>
      </c>
      <c r="AH77" s="27"/>
      <c r="AI77" s="27"/>
      <c r="AJ77" s="27"/>
      <c r="AK77" s="27"/>
      <c r="AL77" s="17" t="str">
        <f>IFERROR(VLOOKUP(AI77&amp;AJ77,计分标准!$A$63:$D$80,4,FALSE),"")</f>
        <v/>
      </c>
      <c r="AM77" s="27"/>
      <c r="AN77" s="27"/>
      <c r="AO77" s="27"/>
      <c r="AP77" s="27"/>
      <c r="AQ77" s="17" t="str">
        <f>IFERROR(VLOOKUP(AN77&amp;AO77,计分标准!$A$85:$D$96,4,FALSE),"")</f>
        <v/>
      </c>
      <c r="AR77" s="17">
        <f t="shared" si="3"/>
        <v>0</v>
      </c>
      <c r="AS77" s="25"/>
    </row>
    <row r="78" spans="1:45" s="18" customFormat="1" ht="67.5" customHeight="1" x14ac:dyDescent="0.1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14"/>
      <c r="L78" s="14" t="str">
        <f>IF(F78="是",VLOOKUP(C78,计分标准!$A$2:$C$22,3,FALSE),"0")</f>
        <v>0</v>
      </c>
      <c r="M78" s="14" t="str">
        <f>IF(OR(G78="优秀",AND(OR(C78="校级重点项目",C78="校级一般项目",C78="校级扶持项目",C78="政府横向项目",C78="非政府横向项目"),F78="是")),VLOOKUP(C78,计分标准!$A$2:$D$22,4,FALSE),"0")</f>
        <v>0</v>
      </c>
      <c r="N78" s="14" t="str">
        <f>IFERROR(J78*(VLOOKUP(C78,计分标准!$A$2:$E$22,5,FALSE)),"0")</f>
        <v>0</v>
      </c>
      <c r="O78" s="15">
        <f t="shared" si="2"/>
        <v>0</v>
      </c>
      <c r="P78" s="27"/>
      <c r="Q78" s="27"/>
      <c r="R78" s="27"/>
      <c r="S78" s="27"/>
      <c r="T78" s="27"/>
      <c r="U78" s="27"/>
      <c r="V78" s="27"/>
      <c r="W78" s="27"/>
      <c r="X78" s="14" t="str">
        <f>IFERROR(VLOOKUP(V78,计分标准!A98:B106,2,FALSE),"")</f>
        <v/>
      </c>
      <c r="Y78" s="16" t="str">
        <f>IF(Q78="书评",VLOOKUP(V78,计分标准!A98:B106,2,FALSE)*0.5,IF(Q78="会议综述",VLOOKUP(V78,计分标准!A98:B106,2,FALSE)*0.3,IF(AND(U78="第二",OR(V78="A1类",V78="A2类",V78="B1类",V78="B2类")),X78*0.3,IF(AND(U78="第二",OR(Q78="书评",Q78="会议综述")),"0",X78))))</f>
        <v/>
      </c>
      <c r="Z78" s="27"/>
      <c r="AA78" s="27"/>
      <c r="AB78" s="27"/>
      <c r="AC78" s="27"/>
      <c r="AD78" s="27"/>
      <c r="AE78" s="27"/>
      <c r="AF78" s="28"/>
      <c r="AG78" s="17" t="str">
        <f>IFERROR(PRODUCT(AF78,VLOOKUP(AA78&amp;AE78,计分标准!$A$41:$D$58,4,FALSE)),"")</f>
        <v/>
      </c>
      <c r="AH78" s="27"/>
      <c r="AI78" s="27"/>
      <c r="AJ78" s="27"/>
      <c r="AK78" s="27"/>
      <c r="AL78" s="17" t="str">
        <f>IFERROR(VLOOKUP(AI78&amp;AJ78,计分标准!$A$63:$D$80,4,FALSE),"")</f>
        <v/>
      </c>
      <c r="AM78" s="27"/>
      <c r="AN78" s="27"/>
      <c r="AO78" s="27"/>
      <c r="AP78" s="27"/>
      <c r="AQ78" s="17" t="str">
        <f>IFERROR(VLOOKUP(AN78&amp;AO78,计分标准!$A$85:$D$96,4,FALSE),"")</f>
        <v/>
      </c>
      <c r="AR78" s="17">
        <f t="shared" si="3"/>
        <v>0</v>
      </c>
      <c r="AS78" s="25"/>
    </row>
    <row r="79" spans="1:45" s="18" customFormat="1" ht="67.5" customHeight="1" x14ac:dyDescent="0.1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14"/>
      <c r="L79" s="14" t="str">
        <f>IF(F79="是",VLOOKUP(C79,计分标准!$A$2:$C$22,3,FALSE),"0")</f>
        <v>0</v>
      </c>
      <c r="M79" s="14" t="str">
        <f>IF(OR(G79="优秀",AND(OR(C79="校级重点项目",C79="校级一般项目",C79="校级扶持项目",C79="政府横向项目",C79="非政府横向项目"),F79="是")),VLOOKUP(C79,计分标准!$A$2:$D$22,4,FALSE),"0")</f>
        <v>0</v>
      </c>
      <c r="N79" s="14" t="str">
        <f>IFERROR(J79*(VLOOKUP(C79,计分标准!$A$2:$E$22,5,FALSE)),"0")</f>
        <v>0</v>
      </c>
      <c r="O79" s="15">
        <f t="shared" si="2"/>
        <v>0</v>
      </c>
      <c r="P79" s="27"/>
      <c r="Q79" s="27"/>
      <c r="R79" s="27"/>
      <c r="S79" s="27"/>
      <c r="T79" s="27"/>
      <c r="U79" s="27"/>
      <c r="V79" s="27"/>
      <c r="W79" s="27"/>
      <c r="X79" s="14" t="str">
        <f>IFERROR(VLOOKUP(V79,计分标准!A99:B107,2,FALSE),"")</f>
        <v/>
      </c>
      <c r="Y79" s="16" t="str">
        <f>IF(Q79="书评",VLOOKUP(V79,计分标准!A99:B107,2,FALSE)*0.5,IF(Q79="会议综述",VLOOKUP(V79,计分标准!A99:B107,2,FALSE)*0.3,IF(AND(U79="第二",OR(V79="A1类",V79="A2类",V79="B1类",V79="B2类")),X79*0.3,IF(AND(U79="第二",OR(Q79="书评",Q79="会议综述")),"0",X79))))</f>
        <v/>
      </c>
      <c r="Z79" s="27"/>
      <c r="AA79" s="27"/>
      <c r="AB79" s="27"/>
      <c r="AC79" s="27"/>
      <c r="AD79" s="27"/>
      <c r="AE79" s="27"/>
      <c r="AF79" s="28"/>
      <c r="AG79" s="17" t="str">
        <f>IFERROR(PRODUCT(AF79,VLOOKUP(AA79&amp;AE79,计分标准!$A$41:$D$58,4,FALSE)),"")</f>
        <v/>
      </c>
      <c r="AH79" s="27"/>
      <c r="AI79" s="27"/>
      <c r="AJ79" s="27"/>
      <c r="AK79" s="27"/>
      <c r="AL79" s="17" t="str">
        <f>IFERROR(VLOOKUP(AI79&amp;AJ79,计分标准!$A$63:$D$80,4,FALSE),"")</f>
        <v/>
      </c>
      <c r="AM79" s="27"/>
      <c r="AN79" s="27"/>
      <c r="AO79" s="27"/>
      <c r="AP79" s="27"/>
      <c r="AQ79" s="17" t="str">
        <f>IFERROR(VLOOKUP(AN79&amp;AO79,计分标准!$A$85:$D$96,4,FALSE),"")</f>
        <v/>
      </c>
      <c r="AR79" s="17">
        <f t="shared" si="3"/>
        <v>0</v>
      </c>
      <c r="AS79" s="25"/>
    </row>
    <row r="80" spans="1:45" s="18" customFormat="1" ht="67.5" customHeight="1" x14ac:dyDescent="0.1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14"/>
      <c r="L80" s="14" t="str">
        <f>IF(F80="是",VLOOKUP(C80,计分标准!$A$2:$C$22,3,FALSE),"0")</f>
        <v>0</v>
      </c>
      <c r="M80" s="14" t="str">
        <f>IF(OR(G80="优秀",AND(OR(C80="校级重点项目",C80="校级一般项目",C80="校级扶持项目",C80="政府横向项目",C80="非政府横向项目"),F80="是")),VLOOKUP(C80,计分标准!$A$2:$D$22,4,FALSE),"0")</f>
        <v>0</v>
      </c>
      <c r="N80" s="14" t="str">
        <f>IFERROR(J80*(VLOOKUP(C80,计分标准!$A$2:$E$22,5,FALSE)),"0")</f>
        <v>0</v>
      </c>
      <c r="O80" s="15">
        <f t="shared" si="2"/>
        <v>0</v>
      </c>
      <c r="P80" s="27"/>
      <c r="Q80" s="27"/>
      <c r="R80" s="27"/>
      <c r="S80" s="27"/>
      <c r="T80" s="27"/>
      <c r="U80" s="27"/>
      <c r="V80" s="27"/>
      <c r="W80" s="27"/>
      <c r="X80" s="14" t="str">
        <f>IFERROR(VLOOKUP(V80,计分标准!A100:B108,2,FALSE),"")</f>
        <v/>
      </c>
      <c r="Y80" s="16" t="str">
        <f>IF(Q80="书评",VLOOKUP(V80,计分标准!A100:B108,2,FALSE)*0.5,IF(Q80="会议综述",VLOOKUP(V80,计分标准!A100:B108,2,FALSE)*0.3,IF(AND(U80="第二",OR(V80="A1类",V80="A2类",V80="B1类",V80="B2类")),X80*0.3,IF(AND(U80="第二",OR(Q80="书评",Q80="会议综述")),"0",X80))))</f>
        <v/>
      </c>
      <c r="Z80" s="27"/>
      <c r="AA80" s="27"/>
      <c r="AB80" s="27"/>
      <c r="AC80" s="27"/>
      <c r="AD80" s="27"/>
      <c r="AE80" s="27"/>
      <c r="AF80" s="28"/>
      <c r="AG80" s="17" t="str">
        <f>IFERROR(PRODUCT(AF80,VLOOKUP(AA80&amp;AE80,计分标准!$A$41:$D$58,4,FALSE)),"")</f>
        <v/>
      </c>
      <c r="AH80" s="27"/>
      <c r="AI80" s="27"/>
      <c r="AJ80" s="27"/>
      <c r="AK80" s="27"/>
      <c r="AL80" s="17" t="str">
        <f>IFERROR(VLOOKUP(AI80&amp;AJ80,计分标准!$A$63:$D$80,4,FALSE),"")</f>
        <v/>
      </c>
      <c r="AM80" s="27"/>
      <c r="AN80" s="27"/>
      <c r="AO80" s="27"/>
      <c r="AP80" s="27"/>
      <c r="AQ80" s="17" t="str">
        <f>IFERROR(VLOOKUP(AN80&amp;AO80,计分标准!$A$85:$D$96,4,FALSE),"")</f>
        <v/>
      </c>
      <c r="AR80" s="17">
        <f t="shared" si="3"/>
        <v>0</v>
      </c>
      <c r="AS80" s="25"/>
    </row>
    <row r="81" spans="1:45" s="18" customFormat="1" ht="67.5" customHeight="1" x14ac:dyDescent="0.1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14"/>
      <c r="L81" s="14" t="str">
        <f>IF(F81="是",VLOOKUP(C81,计分标准!$A$2:$C$22,3,FALSE),"0")</f>
        <v>0</v>
      </c>
      <c r="M81" s="14" t="str">
        <f>IF(OR(G81="优秀",AND(OR(C81="校级重点项目",C81="校级一般项目",C81="校级扶持项目",C81="政府横向项目",C81="非政府横向项目"),F81="是")),VLOOKUP(C81,计分标准!$A$2:$D$22,4,FALSE),"0")</f>
        <v>0</v>
      </c>
      <c r="N81" s="14" t="str">
        <f>IFERROR(J81*(VLOOKUP(C81,计分标准!$A$2:$E$22,5,FALSE)),"0")</f>
        <v>0</v>
      </c>
      <c r="O81" s="15">
        <f t="shared" si="2"/>
        <v>0</v>
      </c>
      <c r="P81" s="27"/>
      <c r="Q81" s="27"/>
      <c r="R81" s="27"/>
      <c r="S81" s="27"/>
      <c r="T81" s="27"/>
      <c r="U81" s="27"/>
      <c r="V81" s="27"/>
      <c r="W81" s="27"/>
      <c r="X81" s="14" t="str">
        <f>IFERROR(VLOOKUP(V81,计分标准!A101:B109,2,FALSE),"")</f>
        <v/>
      </c>
      <c r="Y81" s="16" t="str">
        <f>IF(Q81="书评",VLOOKUP(V81,计分标准!A101:B109,2,FALSE)*0.5,IF(Q81="会议综述",VLOOKUP(V81,计分标准!A101:B109,2,FALSE)*0.3,IF(AND(U81="第二",OR(V81="A1类",V81="A2类",V81="B1类",V81="B2类")),X81*0.3,IF(AND(U81="第二",OR(Q81="书评",Q81="会议综述")),"0",X81))))</f>
        <v/>
      </c>
      <c r="Z81" s="27"/>
      <c r="AA81" s="27"/>
      <c r="AB81" s="27"/>
      <c r="AC81" s="27"/>
      <c r="AD81" s="27"/>
      <c r="AE81" s="27"/>
      <c r="AF81" s="28"/>
      <c r="AG81" s="17" t="str">
        <f>IFERROR(PRODUCT(AF81,VLOOKUP(AA81&amp;AE81,计分标准!$A$41:$D$58,4,FALSE)),"")</f>
        <v/>
      </c>
      <c r="AH81" s="27"/>
      <c r="AI81" s="27"/>
      <c r="AJ81" s="27"/>
      <c r="AK81" s="27"/>
      <c r="AL81" s="17" t="str">
        <f>IFERROR(VLOOKUP(AI81&amp;AJ81,计分标准!$A$63:$D$80,4,FALSE),"")</f>
        <v/>
      </c>
      <c r="AM81" s="27"/>
      <c r="AN81" s="27"/>
      <c r="AO81" s="27"/>
      <c r="AP81" s="27"/>
      <c r="AQ81" s="17" t="str">
        <f>IFERROR(VLOOKUP(AN81&amp;AO81,计分标准!$A$85:$D$96,4,FALSE),"")</f>
        <v/>
      </c>
      <c r="AR81" s="17">
        <f t="shared" si="3"/>
        <v>0</v>
      </c>
      <c r="AS81" s="25"/>
    </row>
    <row r="82" spans="1:45" s="18" customFormat="1" ht="67.5" customHeight="1" x14ac:dyDescent="0.1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14"/>
      <c r="L82" s="14" t="str">
        <f>IF(F82="是",VLOOKUP(C82,计分标准!$A$2:$C$22,3,FALSE),"0")</f>
        <v>0</v>
      </c>
      <c r="M82" s="14" t="str">
        <f>IF(OR(G82="优秀",AND(OR(C82="校级重点项目",C82="校级一般项目",C82="校级扶持项目",C82="政府横向项目",C82="非政府横向项目"),F82="是")),VLOOKUP(C82,计分标准!$A$2:$D$22,4,FALSE),"0")</f>
        <v>0</v>
      </c>
      <c r="N82" s="14" t="str">
        <f>IFERROR(J82*(VLOOKUP(C82,计分标准!$A$2:$E$22,5,FALSE)),"0")</f>
        <v>0</v>
      </c>
      <c r="O82" s="15">
        <f t="shared" si="2"/>
        <v>0</v>
      </c>
      <c r="P82" s="27"/>
      <c r="Q82" s="27"/>
      <c r="R82" s="27"/>
      <c r="S82" s="27"/>
      <c r="T82" s="27"/>
      <c r="U82" s="27"/>
      <c r="V82" s="27"/>
      <c r="W82" s="27"/>
      <c r="X82" s="14" t="str">
        <f>IFERROR(VLOOKUP(V82,计分标准!A102:B110,2,FALSE),"")</f>
        <v/>
      </c>
      <c r="Y82" s="16" t="str">
        <f>IF(Q82="书评",VLOOKUP(V82,计分标准!A102:B110,2,FALSE)*0.5,IF(Q82="会议综述",VLOOKUP(V82,计分标准!A102:B110,2,FALSE)*0.3,IF(AND(U82="第二",OR(V82="A1类",V82="A2类",V82="B1类",V82="B2类")),X82*0.3,IF(AND(U82="第二",OR(Q82="书评",Q82="会议综述")),"0",X82))))</f>
        <v/>
      </c>
      <c r="Z82" s="27"/>
      <c r="AA82" s="27"/>
      <c r="AB82" s="27"/>
      <c r="AC82" s="27"/>
      <c r="AD82" s="27"/>
      <c r="AE82" s="27"/>
      <c r="AF82" s="28"/>
      <c r="AG82" s="17" t="str">
        <f>IFERROR(PRODUCT(AF82,VLOOKUP(AA82&amp;AE82,计分标准!$A$41:$D$58,4,FALSE)),"")</f>
        <v/>
      </c>
      <c r="AH82" s="27"/>
      <c r="AI82" s="27"/>
      <c r="AJ82" s="27"/>
      <c r="AK82" s="27"/>
      <c r="AL82" s="17" t="str">
        <f>IFERROR(VLOOKUP(AI82&amp;AJ82,计分标准!$A$63:$D$80,4,FALSE),"")</f>
        <v/>
      </c>
      <c r="AM82" s="27"/>
      <c r="AN82" s="27"/>
      <c r="AO82" s="27"/>
      <c r="AP82" s="27"/>
      <c r="AQ82" s="17" t="str">
        <f>IFERROR(VLOOKUP(AN82&amp;AO82,计分标准!$A$85:$D$96,4,FALSE),"")</f>
        <v/>
      </c>
      <c r="AR82" s="17">
        <f t="shared" si="3"/>
        <v>0</v>
      </c>
      <c r="AS82" s="25"/>
    </row>
    <row r="83" spans="1:45" s="18" customFormat="1" ht="67.5" customHeight="1" x14ac:dyDescent="0.1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14"/>
      <c r="L83" s="14" t="str">
        <f>IF(F83="是",VLOOKUP(C83,计分标准!$A$2:$C$22,3,FALSE),"0")</f>
        <v>0</v>
      </c>
      <c r="M83" s="14" t="str">
        <f>IF(OR(G83="优秀",AND(OR(C83="校级重点项目",C83="校级一般项目",C83="校级扶持项目",C83="政府横向项目",C83="非政府横向项目"),F83="是")),VLOOKUP(C83,计分标准!$A$2:$D$22,4,FALSE),"0")</f>
        <v>0</v>
      </c>
      <c r="N83" s="14" t="str">
        <f>IFERROR(J83*(VLOOKUP(C83,计分标准!$A$2:$E$22,5,FALSE)),"0")</f>
        <v>0</v>
      </c>
      <c r="O83" s="15">
        <f t="shared" si="2"/>
        <v>0</v>
      </c>
      <c r="P83" s="27"/>
      <c r="Q83" s="27"/>
      <c r="R83" s="27"/>
      <c r="S83" s="27"/>
      <c r="T83" s="27"/>
      <c r="U83" s="27"/>
      <c r="V83" s="27"/>
      <c r="W83" s="27"/>
      <c r="X83" s="14" t="str">
        <f>IFERROR(VLOOKUP(V83,计分标准!A103:B111,2,FALSE),"")</f>
        <v/>
      </c>
      <c r="Y83" s="16" t="str">
        <f>IF(Q83="书评",VLOOKUP(V83,计分标准!A103:B111,2,FALSE)*0.5,IF(Q83="会议综述",VLOOKUP(V83,计分标准!A103:B111,2,FALSE)*0.3,IF(AND(U83="第二",OR(V83="A1类",V83="A2类",V83="B1类",V83="B2类")),X83*0.3,IF(AND(U83="第二",OR(Q83="书评",Q83="会议综述")),"0",X83))))</f>
        <v/>
      </c>
      <c r="Z83" s="27"/>
      <c r="AA83" s="27"/>
      <c r="AB83" s="27"/>
      <c r="AC83" s="27"/>
      <c r="AD83" s="27"/>
      <c r="AE83" s="27"/>
      <c r="AF83" s="28"/>
      <c r="AG83" s="17" t="str">
        <f>IFERROR(PRODUCT(AF83,VLOOKUP(AA83&amp;AE83,计分标准!$A$41:$D$58,4,FALSE)),"")</f>
        <v/>
      </c>
      <c r="AH83" s="27"/>
      <c r="AI83" s="27"/>
      <c r="AJ83" s="27"/>
      <c r="AK83" s="27"/>
      <c r="AL83" s="17" t="str">
        <f>IFERROR(VLOOKUP(AI83&amp;AJ83,计分标准!$A$63:$D$80,4,FALSE),"")</f>
        <v/>
      </c>
      <c r="AM83" s="27"/>
      <c r="AN83" s="27"/>
      <c r="AO83" s="27"/>
      <c r="AP83" s="27"/>
      <c r="AQ83" s="17" t="str">
        <f>IFERROR(VLOOKUP(AN83&amp;AO83,计分标准!$A$85:$D$96,4,FALSE),"")</f>
        <v/>
      </c>
      <c r="AR83" s="17">
        <f t="shared" si="3"/>
        <v>0</v>
      </c>
      <c r="AS83" s="25"/>
    </row>
    <row r="84" spans="1:45" s="18" customFormat="1" ht="67.5" customHeight="1" x14ac:dyDescent="0.1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14"/>
      <c r="L84" s="14" t="str">
        <f>IF(F84="是",VLOOKUP(C84,计分标准!$A$2:$C$22,3,FALSE),"0")</f>
        <v>0</v>
      </c>
      <c r="M84" s="14" t="str">
        <f>IF(OR(G84="优秀",AND(OR(C84="校级重点项目",C84="校级一般项目",C84="校级扶持项目",C84="政府横向项目",C84="非政府横向项目"),F84="是")),VLOOKUP(C84,计分标准!$A$2:$D$22,4,FALSE),"0")</f>
        <v>0</v>
      </c>
      <c r="N84" s="14" t="str">
        <f>IFERROR(J84*(VLOOKUP(C84,计分标准!$A$2:$E$22,5,FALSE)),"0")</f>
        <v>0</v>
      </c>
      <c r="O84" s="15">
        <f t="shared" si="2"/>
        <v>0</v>
      </c>
      <c r="P84" s="27"/>
      <c r="Q84" s="27"/>
      <c r="R84" s="27"/>
      <c r="S84" s="27"/>
      <c r="T84" s="27"/>
      <c r="U84" s="27"/>
      <c r="V84" s="27"/>
      <c r="W84" s="27"/>
      <c r="X84" s="14" t="str">
        <f>IFERROR(VLOOKUP(V84,计分标准!A104:B112,2,FALSE),"")</f>
        <v/>
      </c>
      <c r="Y84" s="16" t="str">
        <f>IF(Q84="书评",VLOOKUP(V84,计分标准!A104:B112,2,FALSE)*0.5,IF(Q84="会议综述",VLOOKUP(V84,计分标准!A104:B112,2,FALSE)*0.3,IF(AND(U84="第二",OR(V84="A1类",V84="A2类",V84="B1类",V84="B2类")),X84*0.3,IF(AND(U84="第二",OR(Q84="书评",Q84="会议综述")),"0",X84))))</f>
        <v/>
      </c>
      <c r="Z84" s="27"/>
      <c r="AA84" s="27"/>
      <c r="AB84" s="27"/>
      <c r="AC84" s="27"/>
      <c r="AD84" s="27"/>
      <c r="AE84" s="27"/>
      <c r="AF84" s="28"/>
      <c r="AG84" s="17" t="str">
        <f>IFERROR(PRODUCT(AF84,VLOOKUP(AA84&amp;AE84,计分标准!$A$41:$D$58,4,FALSE)),"")</f>
        <v/>
      </c>
      <c r="AH84" s="27"/>
      <c r="AI84" s="27"/>
      <c r="AJ84" s="27"/>
      <c r="AK84" s="27"/>
      <c r="AL84" s="17" t="str">
        <f>IFERROR(VLOOKUP(AI84&amp;AJ84,计分标准!$A$63:$D$80,4,FALSE),"")</f>
        <v/>
      </c>
      <c r="AM84" s="27"/>
      <c r="AN84" s="27"/>
      <c r="AO84" s="27"/>
      <c r="AP84" s="27"/>
      <c r="AQ84" s="17" t="str">
        <f>IFERROR(VLOOKUP(AN84&amp;AO84,计分标准!$A$85:$D$96,4,FALSE),"")</f>
        <v/>
      </c>
      <c r="AR84" s="17">
        <f t="shared" si="3"/>
        <v>0</v>
      </c>
      <c r="AS84" s="25"/>
    </row>
    <row r="85" spans="1:45" s="18" customFormat="1" ht="67.5" customHeight="1" x14ac:dyDescent="0.1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14"/>
      <c r="L85" s="14" t="str">
        <f>IF(F85="是",VLOOKUP(C85,计分标准!$A$2:$C$22,3,FALSE),"0")</f>
        <v>0</v>
      </c>
      <c r="M85" s="14" t="str">
        <f>IF(OR(G85="优秀",AND(OR(C85="校级重点项目",C85="校级一般项目",C85="校级扶持项目",C85="政府横向项目",C85="非政府横向项目"),F85="是")),VLOOKUP(C85,计分标准!$A$2:$D$22,4,FALSE),"0")</f>
        <v>0</v>
      </c>
      <c r="N85" s="14" t="str">
        <f>IFERROR(J85*(VLOOKUP(C85,计分标准!$A$2:$E$22,5,FALSE)),"0")</f>
        <v>0</v>
      </c>
      <c r="O85" s="15">
        <f t="shared" si="2"/>
        <v>0</v>
      </c>
      <c r="P85" s="27"/>
      <c r="Q85" s="27"/>
      <c r="R85" s="27"/>
      <c r="S85" s="27"/>
      <c r="T85" s="27"/>
      <c r="U85" s="27"/>
      <c r="V85" s="27"/>
      <c r="W85" s="27"/>
      <c r="X85" s="14" t="str">
        <f>IFERROR(VLOOKUP(V85,计分标准!A105:B113,2,FALSE),"")</f>
        <v/>
      </c>
      <c r="Y85" s="16" t="str">
        <f>IF(Q85="书评",VLOOKUP(V85,计分标准!A105:B113,2,FALSE)*0.5,IF(Q85="会议综述",VLOOKUP(V85,计分标准!A105:B113,2,FALSE)*0.3,IF(AND(U85="第二",OR(V85="A1类",V85="A2类",V85="B1类",V85="B2类")),X85*0.3,IF(AND(U85="第二",OR(Q85="书评",Q85="会议综述")),"0",X85))))</f>
        <v/>
      </c>
      <c r="Z85" s="27"/>
      <c r="AA85" s="27"/>
      <c r="AB85" s="27"/>
      <c r="AC85" s="27"/>
      <c r="AD85" s="27"/>
      <c r="AE85" s="27"/>
      <c r="AF85" s="28"/>
      <c r="AG85" s="17" t="str">
        <f>IFERROR(PRODUCT(AF85,VLOOKUP(AA85&amp;AE85,计分标准!$A$41:$D$58,4,FALSE)),"")</f>
        <v/>
      </c>
      <c r="AH85" s="27"/>
      <c r="AI85" s="27"/>
      <c r="AJ85" s="27"/>
      <c r="AK85" s="27"/>
      <c r="AL85" s="17" t="str">
        <f>IFERROR(VLOOKUP(AI85&amp;AJ85,计分标准!$A$63:$D$80,4,FALSE),"")</f>
        <v/>
      </c>
      <c r="AM85" s="27"/>
      <c r="AN85" s="27"/>
      <c r="AO85" s="27"/>
      <c r="AP85" s="27"/>
      <c r="AQ85" s="17" t="str">
        <f>IFERROR(VLOOKUP(AN85&amp;AO85,计分标准!$A$85:$D$96,4,FALSE),"")</f>
        <v/>
      </c>
      <c r="AR85" s="17">
        <f t="shared" si="3"/>
        <v>0</v>
      </c>
      <c r="AS85" s="25"/>
    </row>
    <row r="86" spans="1:45" s="18" customFormat="1" ht="67.5" customHeight="1" x14ac:dyDescent="0.1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14"/>
      <c r="L86" s="14" t="str">
        <f>IF(F86="是",VLOOKUP(C86,计分标准!$A$2:$C$22,3,FALSE),"0")</f>
        <v>0</v>
      </c>
      <c r="M86" s="14" t="str">
        <f>IF(OR(G86="优秀",AND(OR(C86="校级重点项目",C86="校级一般项目",C86="校级扶持项目",C86="政府横向项目",C86="非政府横向项目"),F86="是")),VLOOKUP(C86,计分标准!$A$2:$D$22,4,FALSE),"0")</f>
        <v>0</v>
      </c>
      <c r="N86" s="14" t="str">
        <f>IFERROR(J86*(VLOOKUP(C86,计分标准!$A$2:$E$22,5,FALSE)),"0")</f>
        <v>0</v>
      </c>
      <c r="O86" s="15">
        <f t="shared" si="2"/>
        <v>0</v>
      </c>
      <c r="P86" s="27"/>
      <c r="Q86" s="27"/>
      <c r="R86" s="27"/>
      <c r="S86" s="27"/>
      <c r="T86" s="27"/>
      <c r="U86" s="27"/>
      <c r="V86" s="27"/>
      <c r="W86" s="27"/>
      <c r="X86" s="14" t="str">
        <f>IFERROR(VLOOKUP(V86,计分标准!A106:B114,2,FALSE),"")</f>
        <v/>
      </c>
      <c r="Y86" s="16" t="str">
        <f>IF(Q86="书评",VLOOKUP(V86,计分标准!A106:B114,2,FALSE)*0.5,IF(Q86="会议综述",VLOOKUP(V86,计分标准!A106:B114,2,FALSE)*0.3,IF(AND(U86="第二",OR(V86="A1类",V86="A2类",V86="B1类",V86="B2类")),X86*0.3,IF(AND(U86="第二",OR(Q86="书评",Q86="会议综述")),"0",X86))))</f>
        <v/>
      </c>
      <c r="Z86" s="27"/>
      <c r="AA86" s="27"/>
      <c r="AB86" s="27"/>
      <c r="AC86" s="27"/>
      <c r="AD86" s="27"/>
      <c r="AE86" s="27"/>
      <c r="AF86" s="28"/>
      <c r="AG86" s="17" t="str">
        <f>IFERROR(PRODUCT(AF86,VLOOKUP(AA86&amp;AE86,计分标准!$A$41:$D$58,4,FALSE)),"")</f>
        <v/>
      </c>
      <c r="AH86" s="27"/>
      <c r="AI86" s="27"/>
      <c r="AJ86" s="27"/>
      <c r="AK86" s="27"/>
      <c r="AL86" s="17" t="str">
        <f>IFERROR(VLOOKUP(AI86&amp;AJ86,计分标准!$A$63:$D$80,4,FALSE),"")</f>
        <v/>
      </c>
      <c r="AM86" s="27"/>
      <c r="AN86" s="27"/>
      <c r="AO86" s="27"/>
      <c r="AP86" s="27"/>
      <c r="AQ86" s="17" t="str">
        <f>IFERROR(VLOOKUP(AN86&amp;AO86,计分标准!$A$85:$D$96,4,FALSE),"")</f>
        <v/>
      </c>
      <c r="AR86" s="17">
        <f t="shared" si="3"/>
        <v>0</v>
      </c>
      <c r="AS86" s="25"/>
    </row>
    <row r="87" spans="1:45" s="18" customFormat="1" ht="67.5" customHeight="1" x14ac:dyDescent="0.1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14"/>
      <c r="L87" s="14" t="str">
        <f>IF(F87="是",VLOOKUP(C87,计分标准!$A$2:$C$22,3,FALSE),"0")</f>
        <v>0</v>
      </c>
      <c r="M87" s="14" t="str">
        <f>IF(OR(G87="优秀",AND(OR(C87="校级重点项目",C87="校级一般项目",C87="校级扶持项目",C87="政府横向项目",C87="非政府横向项目"),F87="是")),VLOOKUP(C87,计分标准!$A$2:$D$22,4,FALSE),"0")</f>
        <v>0</v>
      </c>
      <c r="N87" s="14" t="str">
        <f>IFERROR(J87*(VLOOKUP(C87,计分标准!$A$2:$E$22,5,FALSE)),"0")</f>
        <v>0</v>
      </c>
      <c r="O87" s="15">
        <f t="shared" si="2"/>
        <v>0</v>
      </c>
      <c r="P87" s="27"/>
      <c r="Q87" s="27"/>
      <c r="R87" s="27"/>
      <c r="S87" s="27"/>
      <c r="T87" s="27"/>
      <c r="U87" s="27"/>
      <c r="V87" s="27"/>
      <c r="W87" s="27"/>
      <c r="X87" s="14" t="str">
        <f>IFERROR(VLOOKUP(V87,计分标准!A107:B115,2,FALSE),"")</f>
        <v/>
      </c>
      <c r="Y87" s="16" t="str">
        <f>IF(Q87="书评",VLOOKUP(V87,计分标准!A107:B115,2,FALSE)*0.5,IF(Q87="会议综述",VLOOKUP(V87,计分标准!A107:B115,2,FALSE)*0.3,IF(AND(U87="第二",OR(V87="A1类",V87="A2类",V87="B1类",V87="B2类")),X87*0.3,IF(AND(U87="第二",OR(Q87="书评",Q87="会议综述")),"0",X87))))</f>
        <v/>
      </c>
      <c r="Z87" s="27"/>
      <c r="AA87" s="27"/>
      <c r="AB87" s="27"/>
      <c r="AC87" s="27"/>
      <c r="AD87" s="27"/>
      <c r="AE87" s="27"/>
      <c r="AF87" s="28"/>
      <c r="AG87" s="17" t="str">
        <f>IFERROR(PRODUCT(AF87,VLOOKUP(AA87&amp;AE87,计分标准!$A$41:$D$58,4,FALSE)),"")</f>
        <v/>
      </c>
      <c r="AH87" s="27"/>
      <c r="AI87" s="27"/>
      <c r="AJ87" s="27"/>
      <c r="AK87" s="27"/>
      <c r="AL87" s="17" t="str">
        <f>IFERROR(VLOOKUP(AI87&amp;AJ87,计分标准!$A$63:$D$80,4,FALSE),"")</f>
        <v/>
      </c>
      <c r="AM87" s="27"/>
      <c r="AN87" s="27"/>
      <c r="AO87" s="27"/>
      <c r="AP87" s="27"/>
      <c r="AQ87" s="17" t="str">
        <f>IFERROR(VLOOKUP(AN87&amp;AO87,计分标准!$A$85:$D$96,4,FALSE),"")</f>
        <v/>
      </c>
      <c r="AR87" s="17">
        <f t="shared" si="3"/>
        <v>0</v>
      </c>
      <c r="AS87" s="25"/>
    </row>
    <row r="88" spans="1:45" s="18" customFormat="1" ht="67.5" customHeight="1" x14ac:dyDescent="0.1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14"/>
      <c r="L88" s="14" t="str">
        <f>IF(F88="是",VLOOKUP(C88,计分标准!$A$2:$C$22,3,FALSE),"0")</f>
        <v>0</v>
      </c>
      <c r="M88" s="14" t="str">
        <f>IF(OR(G88="优秀",AND(OR(C88="校级重点项目",C88="校级一般项目",C88="校级扶持项目",C88="政府横向项目",C88="非政府横向项目"),F88="是")),VLOOKUP(C88,计分标准!$A$2:$D$22,4,FALSE),"0")</f>
        <v>0</v>
      </c>
      <c r="N88" s="14" t="str">
        <f>IFERROR(J88*(VLOOKUP(C88,计分标准!$A$2:$E$22,5,FALSE)),"0")</f>
        <v>0</v>
      </c>
      <c r="O88" s="15">
        <f t="shared" si="2"/>
        <v>0</v>
      </c>
      <c r="P88" s="27"/>
      <c r="Q88" s="27"/>
      <c r="R88" s="27"/>
      <c r="S88" s="27"/>
      <c r="T88" s="27"/>
      <c r="U88" s="27"/>
      <c r="V88" s="27"/>
      <c r="W88" s="27"/>
      <c r="X88" s="14" t="str">
        <f>IFERROR(VLOOKUP(V88,计分标准!A108:B116,2,FALSE),"")</f>
        <v/>
      </c>
      <c r="Y88" s="16" t="str">
        <f>IF(Q88="书评",VLOOKUP(V88,计分标准!A108:B116,2,FALSE)*0.5,IF(Q88="会议综述",VLOOKUP(V88,计分标准!A108:B116,2,FALSE)*0.3,IF(AND(U88="第二",OR(V88="A1类",V88="A2类",V88="B1类",V88="B2类")),X88*0.3,IF(AND(U88="第二",OR(Q88="书评",Q88="会议综述")),"0",X88))))</f>
        <v/>
      </c>
      <c r="Z88" s="27"/>
      <c r="AA88" s="27"/>
      <c r="AB88" s="27"/>
      <c r="AC88" s="27"/>
      <c r="AD88" s="27"/>
      <c r="AE88" s="27"/>
      <c r="AF88" s="28"/>
      <c r="AG88" s="17" t="str">
        <f>IFERROR(PRODUCT(AF88,VLOOKUP(AA88&amp;AE88,计分标准!$A$41:$D$58,4,FALSE)),"")</f>
        <v/>
      </c>
      <c r="AH88" s="27"/>
      <c r="AI88" s="27"/>
      <c r="AJ88" s="27"/>
      <c r="AK88" s="27"/>
      <c r="AL88" s="17" t="str">
        <f>IFERROR(VLOOKUP(AI88&amp;AJ88,计分标准!$A$63:$D$80,4,FALSE),"")</f>
        <v/>
      </c>
      <c r="AM88" s="27"/>
      <c r="AN88" s="27"/>
      <c r="AO88" s="27"/>
      <c r="AP88" s="27"/>
      <c r="AQ88" s="17" t="str">
        <f>IFERROR(VLOOKUP(AN88&amp;AO88,计分标准!$A$85:$D$96,4,FALSE),"")</f>
        <v/>
      </c>
      <c r="AR88" s="17">
        <f t="shared" si="3"/>
        <v>0</v>
      </c>
      <c r="AS88" s="25"/>
    </row>
    <row r="89" spans="1:45" s="18" customFormat="1" ht="67.5" customHeight="1" x14ac:dyDescent="0.1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14"/>
      <c r="L89" s="14" t="str">
        <f>IF(F89="是",VLOOKUP(C89,计分标准!$A$2:$C$22,3,FALSE),"0")</f>
        <v>0</v>
      </c>
      <c r="M89" s="14" t="str">
        <f>IF(OR(G89="优秀",AND(OR(C89="校级重点项目",C89="校级一般项目",C89="校级扶持项目",C89="政府横向项目",C89="非政府横向项目"),F89="是")),VLOOKUP(C89,计分标准!$A$2:$D$22,4,FALSE),"0")</f>
        <v>0</v>
      </c>
      <c r="N89" s="14" t="str">
        <f>IFERROR(J89*(VLOOKUP(C89,计分标准!$A$2:$E$22,5,FALSE)),"0")</f>
        <v>0</v>
      </c>
      <c r="O89" s="15">
        <f t="shared" si="2"/>
        <v>0</v>
      </c>
      <c r="P89" s="27"/>
      <c r="Q89" s="27"/>
      <c r="R89" s="27"/>
      <c r="S89" s="27"/>
      <c r="T89" s="27"/>
      <c r="U89" s="27"/>
      <c r="V89" s="27"/>
      <c r="W89" s="27"/>
      <c r="X89" s="14" t="str">
        <f>IFERROR(VLOOKUP(V89,计分标准!A109:B117,2,FALSE),"")</f>
        <v/>
      </c>
      <c r="Y89" s="16" t="str">
        <f>IF(Q89="书评",VLOOKUP(V89,计分标准!A109:B117,2,FALSE)*0.5,IF(Q89="会议综述",VLOOKUP(V89,计分标准!A109:B117,2,FALSE)*0.3,IF(AND(U89="第二",OR(V89="A1类",V89="A2类",V89="B1类",V89="B2类")),X89*0.3,IF(AND(U89="第二",OR(Q89="书评",Q89="会议综述")),"0",X89))))</f>
        <v/>
      </c>
      <c r="Z89" s="27"/>
      <c r="AA89" s="27"/>
      <c r="AB89" s="27"/>
      <c r="AC89" s="27"/>
      <c r="AD89" s="27"/>
      <c r="AE89" s="27"/>
      <c r="AF89" s="28"/>
      <c r="AG89" s="17" t="str">
        <f>IFERROR(PRODUCT(AF89,VLOOKUP(AA89&amp;AE89,计分标准!$A$41:$D$58,4,FALSE)),"")</f>
        <v/>
      </c>
      <c r="AH89" s="27"/>
      <c r="AI89" s="27"/>
      <c r="AJ89" s="27"/>
      <c r="AK89" s="27"/>
      <c r="AL89" s="17" t="str">
        <f>IFERROR(VLOOKUP(AI89&amp;AJ89,计分标准!$A$63:$D$80,4,FALSE),"")</f>
        <v/>
      </c>
      <c r="AM89" s="27"/>
      <c r="AN89" s="27"/>
      <c r="AO89" s="27"/>
      <c r="AP89" s="27"/>
      <c r="AQ89" s="17" t="str">
        <f>IFERROR(VLOOKUP(AN89&amp;AO89,计分标准!$A$85:$D$96,4,FALSE),"")</f>
        <v/>
      </c>
      <c r="AR89" s="17">
        <f t="shared" si="3"/>
        <v>0</v>
      </c>
      <c r="AS89" s="25"/>
    </row>
    <row r="90" spans="1:45" s="18" customFormat="1" ht="67.5" customHeight="1" x14ac:dyDescent="0.1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14"/>
      <c r="L90" s="14" t="str">
        <f>IF(F90="是",VLOOKUP(C90,计分标准!$A$2:$C$22,3,FALSE),"0")</f>
        <v>0</v>
      </c>
      <c r="M90" s="14" t="str">
        <f>IF(OR(G90="优秀",AND(OR(C90="校级重点项目",C90="校级一般项目",C90="校级扶持项目",C90="政府横向项目",C90="非政府横向项目"),F90="是")),VLOOKUP(C90,计分标准!$A$2:$D$22,4,FALSE),"0")</f>
        <v>0</v>
      </c>
      <c r="N90" s="14" t="str">
        <f>IFERROR(J90*(VLOOKUP(C90,计分标准!$A$2:$E$22,5,FALSE)),"0")</f>
        <v>0</v>
      </c>
      <c r="O90" s="15">
        <f t="shared" si="2"/>
        <v>0</v>
      </c>
      <c r="P90" s="27"/>
      <c r="Q90" s="27"/>
      <c r="R90" s="27"/>
      <c r="S90" s="27"/>
      <c r="T90" s="27"/>
      <c r="U90" s="27"/>
      <c r="V90" s="27"/>
      <c r="W90" s="27"/>
      <c r="X90" s="14" t="str">
        <f>IFERROR(VLOOKUP(V90,计分标准!A110:B118,2,FALSE),"")</f>
        <v/>
      </c>
      <c r="Y90" s="16" t="str">
        <f>IF(Q90="书评",VLOOKUP(V90,计分标准!A110:B118,2,FALSE)*0.5,IF(Q90="会议综述",VLOOKUP(V90,计分标准!A110:B118,2,FALSE)*0.3,IF(AND(U90="第二",OR(V90="A1类",V90="A2类",V90="B1类",V90="B2类")),X90*0.3,IF(AND(U90="第二",OR(Q90="书评",Q90="会议综述")),"0",X90))))</f>
        <v/>
      </c>
      <c r="Z90" s="27"/>
      <c r="AA90" s="27"/>
      <c r="AB90" s="27"/>
      <c r="AC90" s="27"/>
      <c r="AD90" s="27"/>
      <c r="AE90" s="27"/>
      <c r="AF90" s="28"/>
      <c r="AG90" s="17" t="str">
        <f>IFERROR(PRODUCT(AF90,VLOOKUP(AA90&amp;AE90,计分标准!$A$41:$D$58,4,FALSE)),"")</f>
        <v/>
      </c>
      <c r="AH90" s="27"/>
      <c r="AI90" s="27"/>
      <c r="AJ90" s="27"/>
      <c r="AK90" s="27"/>
      <c r="AL90" s="17" t="str">
        <f>IFERROR(VLOOKUP(AI90&amp;AJ90,计分标准!$A$63:$D$80,4,FALSE),"")</f>
        <v/>
      </c>
      <c r="AM90" s="27"/>
      <c r="AN90" s="27"/>
      <c r="AO90" s="27"/>
      <c r="AP90" s="27"/>
      <c r="AQ90" s="17" t="str">
        <f>IFERROR(VLOOKUP(AN90&amp;AO90,计分标准!$A$85:$D$96,4,FALSE),"")</f>
        <v/>
      </c>
      <c r="AR90" s="17">
        <f t="shared" si="3"/>
        <v>0</v>
      </c>
      <c r="AS90" s="25"/>
    </row>
    <row r="91" spans="1:45" s="18" customFormat="1" ht="67.5" customHeight="1" x14ac:dyDescent="0.1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14"/>
      <c r="L91" s="14" t="str">
        <f>IF(F91="是",VLOOKUP(C91,计分标准!$A$2:$C$22,3,FALSE),"0")</f>
        <v>0</v>
      </c>
      <c r="M91" s="14" t="str">
        <f>IF(OR(G91="优秀",AND(OR(C91="校级重点项目",C91="校级一般项目",C91="校级扶持项目",C91="政府横向项目",C91="非政府横向项目"),F91="是")),VLOOKUP(C91,计分标准!$A$2:$D$22,4,FALSE),"0")</f>
        <v>0</v>
      </c>
      <c r="N91" s="14" t="str">
        <f>IFERROR(J91*(VLOOKUP(C91,计分标准!$A$2:$E$22,5,FALSE)),"0")</f>
        <v>0</v>
      </c>
      <c r="O91" s="15">
        <f t="shared" si="2"/>
        <v>0</v>
      </c>
      <c r="P91" s="27"/>
      <c r="Q91" s="27"/>
      <c r="R91" s="27"/>
      <c r="S91" s="27"/>
      <c r="T91" s="27"/>
      <c r="U91" s="27"/>
      <c r="V91" s="27"/>
      <c r="W91" s="27"/>
      <c r="X91" s="14" t="str">
        <f>IFERROR(VLOOKUP(V91,计分标准!A111:B119,2,FALSE),"")</f>
        <v/>
      </c>
      <c r="Y91" s="16" t="str">
        <f>IF(Q91="书评",VLOOKUP(V91,计分标准!A111:B119,2,FALSE)*0.5,IF(Q91="会议综述",VLOOKUP(V91,计分标准!A111:B119,2,FALSE)*0.3,IF(AND(U91="第二",OR(V91="A1类",V91="A2类",V91="B1类",V91="B2类")),X91*0.3,IF(AND(U91="第二",OR(Q91="书评",Q91="会议综述")),"0",X91))))</f>
        <v/>
      </c>
      <c r="Z91" s="27"/>
      <c r="AA91" s="27"/>
      <c r="AB91" s="27"/>
      <c r="AC91" s="27"/>
      <c r="AD91" s="27"/>
      <c r="AE91" s="27"/>
      <c r="AF91" s="28"/>
      <c r="AG91" s="17" t="str">
        <f>IFERROR(PRODUCT(AF91,VLOOKUP(AA91&amp;AE91,计分标准!$A$41:$D$58,4,FALSE)),"")</f>
        <v/>
      </c>
      <c r="AH91" s="27"/>
      <c r="AI91" s="27"/>
      <c r="AJ91" s="27"/>
      <c r="AK91" s="27"/>
      <c r="AL91" s="17" t="str">
        <f>IFERROR(VLOOKUP(AI91&amp;AJ91,计分标准!$A$63:$D$80,4,FALSE),"")</f>
        <v/>
      </c>
      <c r="AM91" s="27"/>
      <c r="AN91" s="27"/>
      <c r="AO91" s="27"/>
      <c r="AP91" s="27"/>
      <c r="AQ91" s="17" t="str">
        <f>IFERROR(VLOOKUP(AN91&amp;AO91,计分标准!$A$85:$D$96,4,FALSE),"")</f>
        <v/>
      </c>
      <c r="AR91" s="17">
        <f t="shared" si="3"/>
        <v>0</v>
      </c>
      <c r="AS91" s="25"/>
    </row>
    <row r="92" spans="1:45" s="18" customFormat="1" ht="67.5" customHeight="1" x14ac:dyDescent="0.1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14"/>
      <c r="L92" s="14" t="str">
        <f>IF(F92="是",VLOOKUP(C92,计分标准!$A$2:$C$22,3,FALSE),"0")</f>
        <v>0</v>
      </c>
      <c r="M92" s="14" t="str">
        <f>IF(OR(G92="优秀",AND(OR(C92="校级重点项目",C92="校级一般项目",C92="校级扶持项目",C92="政府横向项目",C92="非政府横向项目"),F92="是")),VLOOKUP(C92,计分标准!$A$2:$D$22,4,FALSE),"0")</f>
        <v>0</v>
      </c>
      <c r="N92" s="14" t="str">
        <f>IFERROR(J92*(VLOOKUP(C92,计分标准!$A$2:$E$22,5,FALSE)),"0")</f>
        <v>0</v>
      </c>
      <c r="O92" s="15">
        <f t="shared" si="2"/>
        <v>0</v>
      </c>
      <c r="P92" s="27"/>
      <c r="Q92" s="27"/>
      <c r="R92" s="27"/>
      <c r="S92" s="27"/>
      <c r="T92" s="27"/>
      <c r="U92" s="27"/>
      <c r="V92" s="27"/>
      <c r="W92" s="27"/>
      <c r="X92" s="14" t="str">
        <f>IFERROR(VLOOKUP(V92,计分标准!A112:B120,2,FALSE),"")</f>
        <v/>
      </c>
      <c r="Y92" s="16" t="str">
        <f>IF(Q92="书评",VLOOKUP(V92,计分标准!A112:B120,2,FALSE)*0.5,IF(Q92="会议综述",VLOOKUP(V92,计分标准!A112:B120,2,FALSE)*0.3,IF(AND(U92="第二",OR(V92="A1类",V92="A2类",V92="B1类",V92="B2类")),X92*0.3,IF(AND(U92="第二",OR(Q92="书评",Q92="会议综述")),"0",X92))))</f>
        <v/>
      </c>
      <c r="Z92" s="27"/>
      <c r="AA92" s="27"/>
      <c r="AB92" s="27"/>
      <c r="AC92" s="27"/>
      <c r="AD92" s="27"/>
      <c r="AE92" s="27"/>
      <c r="AF92" s="28"/>
      <c r="AG92" s="17" t="str">
        <f>IFERROR(PRODUCT(AF92,VLOOKUP(AA92&amp;AE92,计分标准!$A$41:$D$58,4,FALSE)),"")</f>
        <v/>
      </c>
      <c r="AH92" s="27"/>
      <c r="AI92" s="27"/>
      <c r="AJ92" s="27"/>
      <c r="AK92" s="27"/>
      <c r="AL92" s="17" t="str">
        <f>IFERROR(VLOOKUP(AI92&amp;AJ92,计分标准!$A$63:$D$80,4,FALSE),"")</f>
        <v/>
      </c>
      <c r="AM92" s="27"/>
      <c r="AN92" s="27"/>
      <c r="AO92" s="27"/>
      <c r="AP92" s="27"/>
      <c r="AQ92" s="17" t="str">
        <f>IFERROR(VLOOKUP(AN92&amp;AO92,计分标准!$A$85:$D$96,4,FALSE),"")</f>
        <v/>
      </c>
      <c r="AR92" s="17">
        <f t="shared" si="3"/>
        <v>0</v>
      </c>
      <c r="AS92" s="25"/>
    </row>
    <row r="93" spans="1:45" s="18" customFormat="1" ht="67.5" customHeight="1" x14ac:dyDescent="0.1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14"/>
      <c r="L93" s="14" t="str">
        <f>IF(F93="是",VLOOKUP(C93,计分标准!$A$2:$C$22,3,FALSE),"0")</f>
        <v>0</v>
      </c>
      <c r="M93" s="14" t="str">
        <f>IF(OR(G93="优秀",AND(OR(C93="校级重点项目",C93="校级一般项目",C93="校级扶持项目",C93="政府横向项目",C93="非政府横向项目"),F93="是")),VLOOKUP(C93,计分标准!$A$2:$D$22,4,FALSE),"0")</f>
        <v>0</v>
      </c>
      <c r="N93" s="14" t="str">
        <f>IFERROR(J93*(VLOOKUP(C93,计分标准!$A$2:$E$22,5,FALSE)),"0")</f>
        <v>0</v>
      </c>
      <c r="O93" s="15">
        <f t="shared" si="2"/>
        <v>0</v>
      </c>
      <c r="P93" s="27"/>
      <c r="Q93" s="27"/>
      <c r="R93" s="27"/>
      <c r="S93" s="27"/>
      <c r="T93" s="27"/>
      <c r="U93" s="27"/>
      <c r="V93" s="27"/>
      <c r="W93" s="27"/>
      <c r="X93" s="14" t="str">
        <f>IFERROR(VLOOKUP(V93,计分标准!A113:B121,2,FALSE),"")</f>
        <v/>
      </c>
      <c r="Y93" s="16" t="str">
        <f>IF(Q93="书评",VLOOKUP(V93,计分标准!A113:B121,2,FALSE)*0.5,IF(Q93="会议综述",VLOOKUP(V93,计分标准!A113:B121,2,FALSE)*0.3,IF(AND(U93="第二",OR(V93="A1类",V93="A2类",V93="B1类",V93="B2类")),X93*0.3,IF(AND(U93="第二",OR(Q93="书评",Q93="会议综述")),"0",X93))))</f>
        <v/>
      </c>
      <c r="Z93" s="27"/>
      <c r="AA93" s="27"/>
      <c r="AB93" s="27"/>
      <c r="AC93" s="27"/>
      <c r="AD93" s="27"/>
      <c r="AE93" s="27"/>
      <c r="AF93" s="28"/>
      <c r="AG93" s="17" t="str">
        <f>IFERROR(PRODUCT(AF93,VLOOKUP(AA93&amp;AE93,计分标准!$A$41:$D$58,4,FALSE)),"")</f>
        <v/>
      </c>
      <c r="AH93" s="27"/>
      <c r="AI93" s="27"/>
      <c r="AJ93" s="27"/>
      <c r="AK93" s="27"/>
      <c r="AL93" s="17" t="str">
        <f>IFERROR(VLOOKUP(AI93&amp;AJ93,计分标准!$A$63:$D$80,4,FALSE),"")</f>
        <v/>
      </c>
      <c r="AM93" s="27"/>
      <c r="AN93" s="27"/>
      <c r="AO93" s="27"/>
      <c r="AP93" s="27"/>
      <c r="AQ93" s="17" t="str">
        <f>IFERROR(VLOOKUP(AN93&amp;AO93,计分标准!$A$85:$D$96,4,FALSE),"")</f>
        <v/>
      </c>
      <c r="AR93" s="17">
        <f t="shared" si="3"/>
        <v>0</v>
      </c>
      <c r="AS93" s="25"/>
    </row>
    <row r="94" spans="1:45" s="18" customFormat="1" ht="67.5" customHeight="1" x14ac:dyDescent="0.1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14"/>
      <c r="L94" s="14" t="str">
        <f>IF(F94="是",VLOOKUP(C94,计分标准!$A$2:$C$22,3,FALSE),"0")</f>
        <v>0</v>
      </c>
      <c r="M94" s="14" t="str">
        <f>IF(OR(G94="优秀",AND(OR(C94="校级重点项目",C94="校级一般项目",C94="校级扶持项目",C94="政府横向项目",C94="非政府横向项目"),F94="是")),VLOOKUP(C94,计分标准!$A$2:$D$22,4,FALSE),"0")</f>
        <v>0</v>
      </c>
      <c r="N94" s="14" t="str">
        <f>IFERROR(J94*(VLOOKUP(C94,计分标准!$A$2:$E$22,5,FALSE)),"0")</f>
        <v>0</v>
      </c>
      <c r="O94" s="15">
        <f t="shared" si="2"/>
        <v>0</v>
      </c>
      <c r="P94" s="27"/>
      <c r="Q94" s="27"/>
      <c r="R94" s="27"/>
      <c r="S94" s="27"/>
      <c r="T94" s="27"/>
      <c r="U94" s="27"/>
      <c r="V94" s="27"/>
      <c r="W94" s="27"/>
      <c r="X94" s="14" t="str">
        <f>IFERROR(VLOOKUP(V94,计分标准!A114:B122,2,FALSE),"")</f>
        <v/>
      </c>
      <c r="Y94" s="16" t="str">
        <f>IF(Q94="书评",VLOOKUP(V94,计分标准!A114:B122,2,FALSE)*0.5,IF(Q94="会议综述",VLOOKUP(V94,计分标准!A114:B122,2,FALSE)*0.3,IF(AND(U94="第二",OR(V94="A1类",V94="A2类",V94="B1类",V94="B2类")),X94*0.3,IF(AND(U94="第二",OR(Q94="书评",Q94="会议综述")),"0",X94))))</f>
        <v/>
      </c>
      <c r="Z94" s="27"/>
      <c r="AA94" s="27"/>
      <c r="AB94" s="27"/>
      <c r="AC94" s="27"/>
      <c r="AD94" s="27"/>
      <c r="AE94" s="27"/>
      <c r="AF94" s="28"/>
      <c r="AG94" s="17" t="str">
        <f>IFERROR(PRODUCT(AF94,VLOOKUP(AA94&amp;AE94,计分标准!$A$41:$D$58,4,FALSE)),"")</f>
        <v/>
      </c>
      <c r="AH94" s="27"/>
      <c r="AI94" s="27"/>
      <c r="AJ94" s="27"/>
      <c r="AK94" s="27"/>
      <c r="AL94" s="17" t="str">
        <f>IFERROR(VLOOKUP(AI94&amp;AJ94,计分标准!$A$63:$D$80,4,FALSE),"")</f>
        <v/>
      </c>
      <c r="AM94" s="27"/>
      <c r="AN94" s="27"/>
      <c r="AO94" s="27"/>
      <c r="AP94" s="27"/>
      <c r="AQ94" s="17" t="str">
        <f>IFERROR(VLOOKUP(AN94&amp;AO94,计分标准!$A$85:$D$96,4,FALSE),"")</f>
        <v/>
      </c>
      <c r="AR94" s="17">
        <f t="shared" si="3"/>
        <v>0</v>
      </c>
      <c r="AS94" s="25"/>
    </row>
    <row r="95" spans="1:45" s="18" customFormat="1" ht="67.5" customHeight="1" x14ac:dyDescent="0.1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14"/>
      <c r="L95" s="14" t="str">
        <f>IF(F95="是",VLOOKUP(C95,计分标准!$A$2:$C$22,3,FALSE),"0")</f>
        <v>0</v>
      </c>
      <c r="M95" s="14" t="str">
        <f>IF(OR(G95="优秀",AND(OR(C95="校级重点项目",C95="校级一般项目",C95="校级扶持项目",C95="政府横向项目",C95="非政府横向项目"),F95="是")),VLOOKUP(C95,计分标准!$A$2:$D$22,4,FALSE),"0")</f>
        <v>0</v>
      </c>
      <c r="N95" s="14" t="str">
        <f>IFERROR(J95*(VLOOKUP(C95,计分标准!$A$2:$E$22,5,FALSE)),"0")</f>
        <v>0</v>
      </c>
      <c r="O95" s="15">
        <f t="shared" si="2"/>
        <v>0</v>
      </c>
      <c r="P95" s="27"/>
      <c r="Q95" s="27"/>
      <c r="R95" s="27"/>
      <c r="S95" s="27"/>
      <c r="T95" s="27"/>
      <c r="U95" s="27"/>
      <c r="V95" s="27"/>
      <c r="W95" s="27"/>
      <c r="X95" s="14" t="str">
        <f>IFERROR(VLOOKUP(V95,计分标准!A115:B123,2,FALSE),"")</f>
        <v/>
      </c>
      <c r="Y95" s="16" t="str">
        <f>IF(Q95="书评",VLOOKUP(V95,计分标准!A115:B123,2,FALSE)*0.5,IF(Q95="会议综述",VLOOKUP(V95,计分标准!A115:B123,2,FALSE)*0.3,IF(AND(U95="第二",OR(V95="A1类",V95="A2类",V95="B1类",V95="B2类")),X95*0.3,IF(AND(U95="第二",OR(Q95="书评",Q95="会议综述")),"0",X95))))</f>
        <v/>
      </c>
      <c r="Z95" s="27"/>
      <c r="AA95" s="27"/>
      <c r="AB95" s="27"/>
      <c r="AC95" s="27"/>
      <c r="AD95" s="27"/>
      <c r="AE95" s="27"/>
      <c r="AF95" s="28"/>
      <c r="AG95" s="17" t="str">
        <f>IFERROR(PRODUCT(AF95,VLOOKUP(AA95&amp;AE95,计分标准!$A$41:$D$58,4,FALSE)),"")</f>
        <v/>
      </c>
      <c r="AH95" s="27"/>
      <c r="AI95" s="27"/>
      <c r="AJ95" s="27"/>
      <c r="AK95" s="27"/>
      <c r="AL95" s="17" t="str">
        <f>IFERROR(VLOOKUP(AI95&amp;AJ95,计分标准!$A$63:$D$80,4,FALSE),"")</f>
        <v/>
      </c>
      <c r="AM95" s="27"/>
      <c r="AN95" s="27"/>
      <c r="AO95" s="27"/>
      <c r="AP95" s="27"/>
      <c r="AQ95" s="17" t="str">
        <f>IFERROR(VLOOKUP(AN95&amp;AO95,计分标准!$A$85:$D$96,4,FALSE),"")</f>
        <v/>
      </c>
      <c r="AR95" s="17">
        <f t="shared" si="3"/>
        <v>0</v>
      </c>
      <c r="AS95" s="25"/>
    </row>
    <row r="96" spans="1:45" s="18" customFormat="1" ht="67.5" customHeight="1" x14ac:dyDescent="0.1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14"/>
      <c r="L96" s="14" t="str">
        <f>IF(F96="是",VLOOKUP(C96,计分标准!$A$2:$C$22,3,FALSE),"0")</f>
        <v>0</v>
      </c>
      <c r="M96" s="14" t="str">
        <f>IF(OR(G96="优秀",AND(OR(C96="校级重点项目",C96="校级一般项目",C96="校级扶持项目",C96="政府横向项目",C96="非政府横向项目"),F96="是")),VLOOKUP(C96,计分标准!$A$2:$D$22,4,FALSE),"0")</f>
        <v>0</v>
      </c>
      <c r="N96" s="14" t="str">
        <f>IFERROR(J96*(VLOOKUP(C96,计分标准!$A$2:$E$22,5,FALSE)),"0")</f>
        <v>0</v>
      </c>
      <c r="O96" s="15">
        <f t="shared" si="2"/>
        <v>0</v>
      </c>
      <c r="P96" s="27"/>
      <c r="Q96" s="27"/>
      <c r="R96" s="27"/>
      <c r="S96" s="27"/>
      <c r="T96" s="27"/>
      <c r="U96" s="27"/>
      <c r="V96" s="27"/>
      <c r="W96" s="27"/>
      <c r="X96" s="14" t="str">
        <f>IFERROR(VLOOKUP(V96,计分标准!A116:B124,2,FALSE),"")</f>
        <v/>
      </c>
      <c r="Y96" s="16" t="str">
        <f>IF(Q96="书评",VLOOKUP(V96,计分标准!A116:B124,2,FALSE)*0.5,IF(Q96="会议综述",VLOOKUP(V96,计分标准!A116:B124,2,FALSE)*0.3,IF(AND(U96="第二",OR(V96="A1类",V96="A2类",V96="B1类",V96="B2类")),X96*0.3,IF(AND(U96="第二",OR(Q96="书评",Q96="会议综述")),"0",X96))))</f>
        <v/>
      </c>
      <c r="Z96" s="27"/>
      <c r="AA96" s="27"/>
      <c r="AB96" s="27"/>
      <c r="AC96" s="27"/>
      <c r="AD96" s="27"/>
      <c r="AE96" s="27"/>
      <c r="AF96" s="28"/>
      <c r="AG96" s="17" t="str">
        <f>IFERROR(PRODUCT(AF96,VLOOKUP(AA96&amp;AE96,计分标准!$A$41:$D$58,4,FALSE)),"")</f>
        <v/>
      </c>
      <c r="AH96" s="27"/>
      <c r="AI96" s="27"/>
      <c r="AJ96" s="27"/>
      <c r="AK96" s="27"/>
      <c r="AL96" s="17" t="str">
        <f>IFERROR(VLOOKUP(AI96&amp;AJ96,计分标准!$A$63:$D$80,4,FALSE),"")</f>
        <v/>
      </c>
      <c r="AM96" s="27"/>
      <c r="AN96" s="27"/>
      <c r="AO96" s="27"/>
      <c r="AP96" s="27"/>
      <c r="AQ96" s="17" t="str">
        <f>IFERROR(VLOOKUP(AN96&amp;AO96,计分标准!$A$85:$D$96,4,FALSE),"")</f>
        <v/>
      </c>
      <c r="AR96" s="17">
        <f t="shared" si="3"/>
        <v>0</v>
      </c>
      <c r="AS96" s="25"/>
    </row>
    <row r="97" spans="1:45" s="18" customFormat="1" ht="67.5" customHeight="1" x14ac:dyDescent="0.1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14"/>
      <c r="L97" s="14" t="str">
        <f>IF(F97="是",VLOOKUP(C97,计分标准!$A$2:$C$22,3,FALSE),"0")</f>
        <v>0</v>
      </c>
      <c r="M97" s="14" t="str">
        <f>IF(OR(G97="优秀",AND(OR(C97="校级重点项目",C97="校级一般项目",C97="校级扶持项目",C97="政府横向项目",C97="非政府横向项目"),F97="是")),VLOOKUP(C97,计分标准!$A$2:$D$22,4,FALSE),"0")</f>
        <v>0</v>
      </c>
      <c r="N97" s="14" t="str">
        <f>IFERROR(J97*(VLOOKUP(C97,计分标准!$A$2:$E$22,5,FALSE)),"0")</f>
        <v>0</v>
      </c>
      <c r="O97" s="15">
        <f t="shared" si="2"/>
        <v>0</v>
      </c>
      <c r="P97" s="27"/>
      <c r="Q97" s="27"/>
      <c r="R97" s="27"/>
      <c r="S97" s="27"/>
      <c r="T97" s="27"/>
      <c r="U97" s="27"/>
      <c r="V97" s="27"/>
      <c r="W97" s="27"/>
      <c r="X97" s="14" t="str">
        <f>IFERROR(VLOOKUP(V97,计分标准!A117:B125,2,FALSE),"")</f>
        <v/>
      </c>
      <c r="Y97" s="16" t="str">
        <f>IF(Q97="书评",VLOOKUP(V97,计分标准!A117:B125,2,FALSE)*0.5,IF(Q97="会议综述",VLOOKUP(V97,计分标准!A117:B125,2,FALSE)*0.3,IF(AND(U97="第二",OR(V97="A1类",V97="A2类",V97="B1类",V97="B2类")),X97*0.3,IF(AND(U97="第二",OR(Q97="书评",Q97="会议综述")),"0",X97))))</f>
        <v/>
      </c>
      <c r="Z97" s="27"/>
      <c r="AA97" s="27"/>
      <c r="AB97" s="27"/>
      <c r="AC97" s="27"/>
      <c r="AD97" s="27"/>
      <c r="AE97" s="27"/>
      <c r="AF97" s="28"/>
      <c r="AG97" s="17" t="str">
        <f>IFERROR(PRODUCT(AF97,VLOOKUP(AA97&amp;AE97,计分标准!$A$41:$D$58,4,FALSE)),"")</f>
        <v/>
      </c>
      <c r="AH97" s="27"/>
      <c r="AI97" s="27"/>
      <c r="AJ97" s="27"/>
      <c r="AK97" s="27"/>
      <c r="AL97" s="17" t="str">
        <f>IFERROR(VLOOKUP(AI97&amp;AJ97,计分标准!$A$63:$D$80,4,FALSE),"")</f>
        <v/>
      </c>
      <c r="AM97" s="27"/>
      <c r="AN97" s="27"/>
      <c r="AO97" s="27"/>
      <c r="AP97" s="27"/>
      <c r="AQ97" s="17" t="str">
        <f>IFERROR(VLOOKUP(AN97&amp;AO97,计分标准!$A$85:$D$96,4,FALSE),"")</f>
        <v/>
      </c>
      <c r="AR97" s="17">
        <f t="shared" si="3"/>
        <v>0</v>
      </c>
      <c r="AS97" s="25"/>
    </row>
    <row r="98" spans="1:45" s="18" customFormat="1" ht="67.5" customHeight="1" x14ac:dyDescent="0.1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14"/>
      <c r="L98" s="14" t="str">
        <f>IF(F98="是",VLOOKUP(C98,计分标准!$A$2:$C$22,3,FALSE),"0")</f>
        <v>0</v>
      </c>
      <c r="M98" s="14" t="str">
        <f>IF(OR(G98="优秀",AND(OR(C98="校级重点项目",C98="校级一般项目",C98="校级扶持项目",C98="政府横向项目",C98="非政府横向项目"),F98="是")),VLOOKUP(C98,计分标准!$A$2:$D$22,4,FALSE),"0")</f>
        <v>0</v>
      </c>
      <c r="N98" s="14" t="str">
        <f>IFERROR(J98*(VLOOKUP(C98,计分标准!$A$2:$E$22,5,FALSE)),"0")</f>
        <v>0</v>
      </c>
      <c r="O98" s="15">
        <f t="shared" si="2"/>
        <v>0</v>
      </c>
      <c r="P98" s="27"/>
      <c r="Q98" s="27"/>
      <c r="R98" s="27"/>
      <c r="S98" s="27"/>
      <c r="T98" s="27"/>
      <c r="U98" s="27"/>
      <c r="V98" s="27"/>
      <c r="W98" s="27"/>
      <c r="X98" s="14" t="str">
        <f>IFERROR(VLOOKUP(V98,计分标准!A118:B126,2,FALSE),"")</f>
        <v/>
      </c>
      <c r="Y98" s="16" t="str">
        <f>IF(Q98="书评",VLOOKUP(V98,计分标准!A118:B126,2,FALSE)*0.5,IF(Q98="会议综述",VLOOKUP(V98,计分标准!A118:B126,2,FALSE)*0.3,IF(AND(U98="第二",OR(V98="A1类",V98="A2类",V98="B1类",V98="B2类")),X98*0.3,IF(AND(U98="第二",OR(Q98="书评",Q98="会议综述")),"0",X98))))</f>
        <v/>
      </c>
      <c r="Z98" s="27"/>
      <c r="AA98" s="27"/>
      <c r="AB98" s="27"/>
      <c r="AC98" s="27"/>
      <c r="AD98" s="27"/>
      <c r="AE98" s="27"/>
      <c r="AF98" s="28"/>
      <c r="AG98" s="17" t="str">
        <f>IFERROR(PRODUCT(AF98,VLOOKUP(AA98&amp;AE98,计分标准!$A$41:$D$58,4,FALSE)),"")</f>
        <v/>
      </c>
      <c r="AH98" s="27"/>
      <c r="AI98" s="27"/>
      <c r="AJ98" s="27"/>
      <c r="AK98" s="27"/>
      <c r="AL98" s="17" t="str">
        <f>IFERROR(VLOOKUP(AI98&amp;AJ98,计分标准!$A$63:$D$80,4,FALSE),"")</f>
        <v/>
      </c>
      <c r="AM98" s="27"/>
      <c r="AN98" s="27"/>
      <c r="AO98" s="27"/>
      <c r="AP98" s="27"/>
      <c r="AQ98" s="17" t="str">
        <f>IFERROR(VLOOKUP(AN98&amp;AO98,计分标准!$A$85:$D$96,4,FALSE),"")</f>
        <v/>
      </c>
      <c r="AR98" s="17">
        <f t="shared" si="3"/>
        <v>0</v>
      </c>
      <c r="AS98" s="25"/>
    </row>
    <row r="99" spans="1:45" s="18" customFormat="1" ht="67.5" customHeight="1" x14ac:dyDescent="0.15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14"/>
      <c r="L99" s="14" t="str">
        <f>IF(F99="是",VLOOKUP(C99,计分标准!$A$2:$C$22,3,FALSE),"0")</f>
        <v>0</v>
      </c>
      <c r="M99" s="14" t="str">
        <f>IF(OR(G99="优秀",AND(OR(C99="校级重点项目",C99="校级一般项目",C99="校级扶持项目",C99="政府横向项目",C99="非政府横向项目"),F99="是")),VLOOKUP(C99,计分标准!$A$2:$D$22,4,FALSE),"0")</f>
        <v>0</v>
      </c>
      <c r="N99" s="14" t="str">
        <f>IFERROR(J99*(VLOOKUP(C99,计分标准!$A$2:$E$22,5,FALSE)),"0")</f>
        <v>0</v>
      </c>
      <c r="O99" s="15">
        <f t="shared" si="2"/>
        <v>0</v>
      </c>
      <c r="P99" s="27"/>
      <c r="Q99" s="27"/>
      <c r="R99" s="27"/>
      <c r="S99" s="27"/>
      <c r="T99" s="27"/>
      <c r="U99" s="27"/>
      <c r="V99" s="27"/>
      <c r="W99" s="27"/>
      <c r="X99" s="14" t="str">
        <f>IFERROR(VLOOKUP(V99,计分标准!A119:B127,2,FALSE),"")</f>
        <v/>
      </c>
      <c r="Y99" s="16" t="str">
        <f>IF(Q99="书评",VLOOKUP(V99,计分标准!A119:B127,2,FALSE)*0.5,IF(Q99="会议综述",VLOOKUP(V99,计分标准!A119:B127,2,FALSE)*0.3,IF(AND(U99="第二",OR(V99="A1类",V99="A2类",V99="B1类",V99="B2类")),X99*0.3,IF(AND(U99="第二",OR(Q99="书评",Q99="会议综述")),"0",X99))))</f>
        <v/>
      </c>
      <c r="Z99" s="27"/>
      <c r="AA99" s="27"/>
      <c r="AB99" s="27"/>
      <c r="AC99" s="27"/>
      <c r="AD99" s="27"/>
      <c r="AE99" s="27"/>
      <c r="AF99" s="28"/>
      <c r="AG99" s="17" t="str">
        <f>IFERROR(PRODUCT(AF99,VLOOKUP(AA99&amp;AE99,计分标准!$A$41:$D$58,4,FALSE)),"")</f>
        <v/>
      </c>
      <c r="AH99" s="27"/>
      <c r="AI99" s="27"/>
      <c r="AJ99" s="27"/>
      <c r="AK99" s="27"/>
      <c r="AL99" s="17" t="str">
        <f>IFERROR(VLOOKUP(AI99&amp;AJ99,计分标准!$A$63:$D$80,4,FALSE),"")</f>
        <v/>
      </c>
      <c r="AM99" s="27"/>
      <c r="AN99" s="27"/>
      <c r="AO99" s="27"/>
      <c r="AP99" s="27"/>
      <c r="AQ99" s="17" t="str">
        <f>IFERROR(VLOOKUP(AN99&amp;AO99,计分标准!$A$85:$D$96,4,FALSE),"")</f>
        <v/>
      </c>
      <c r="AR99" s="17">
        <f t="shared" si="3"/>
        <v>0</v>
      </c>
      <c r="AS99" s="25"/>
    </row>
    <row r="100" spans="1:45" s="18" customFormat="1" ht="67.5" customHeight="1" x14ac:dyDescent="0.1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14"/>
      <c r="L100" s="14" t="str">
        <f>IF(F100="是",VLOOKUP(C100,计分标准!$A$2:$C$22,3,FALSE),"0")</f>
        <v>0</v>
      </c>
      <c r="M100" s="14" t="str">
        <f>IF(OR(G100="优秀",AND(OR(C100="校级重点项目",C100="校级一般项目",C100="校级扶持项目",C100="政府横向项目",C100="非政府横向项目"),F100="是")),VLOOKUP(C100,计分标准!$A$2:$D$22,4,FALSE),"0")</f>
        <v>0</v>
      </c>
      <c r="N100" s="14" t="str">
        <f>IFERROR(J100*(VLOOKUP(C100,计分标准!$A$2:$E$22,5,FALSE)),"0")</f>
        <v>0</v>
      </c>
      <c r="O100" s="15">
        <f t="shared" si="2"/>
        <v>0</v>
      </c>
      <c r="P100" s="27"/>
      <c r="Q100" s="27"/>
      <c r="R100" s="27"/>
      <c r="S100" s="27"/>
      <c r="T100" s="27"/>
      <c r="U100" s="27"/>
      <c r="V100" s="27"/>
      <c r="W100" s="27"/>
      <c r="X100" s="14" t="str">
        <f>IFERROR(VLOOKUP(V100,计分标准!A120:B128,2,FALSE),"")</f>
        <v/>
      </c>
      <c r="Y100" s="16" t="str">
        <f>IF(Q100="书评",VLOOKUP(V100,计分标准!A120:B128,2,FALSE)*0.5,IF(Q100="会议综述",VLOOKUP(V100,计分标准!A120:B128,2,FALSE)*0.3,IF(AND(U100="第二",OR(V100="A1类",V100="A2类",V100="B1类",V100="B2类")),X100*0.3,IF(AND(U100="第二",OR(Q100="书评",Q100="会议综述")),"0",X100))))</f>
        <v/>
      </c>
      <c r="Z100" s="27"/>
      <c r="AA100" s="27"/>
      <c r="AB100" s="27"/>
      <c r="AC100" s="27"/>
      <c r="AD100" s="27"/>
      <c r="AE100" s="27"/>
      <c r="AF100" s="28"/>
      <c r="AG100" s="17" t="str">
        <f>IFERROR(PRODUCT(AF100,VLOOKUP(AA100&amp;AE100,计分标准!$A$41:$D$58,4,FALSE)),"")</f>
        <v/>
      </c>
      <c r="AH100" s="27"/>
      <c r="AI100" s="27"/>
      <c r="AJ100" s="27"/>
      <c r="AK100" s="27"/>
      <c r="AL100" s="17" t="str">
        <f>IFERROR(VLOOKUP(AI100&amp;AJ100,计分标准!$A$63:$D$80,4,FALSE),"")</f>
        <v/>
      </c>
      <c r="AM100" s="27"/>
      <c r="AN100" s="27"/>
      <c r="AO100" s="27"/>
      <c r="AP100" s="27"/>
      <c r="AQ100" s="17" t="str">
        <f>IFERROR(VLOOKUP(AN100&amp;AO100,计分标准!$A$85:$D$96,4,FALSE),"")</f>
        <v/>
      </c>
      <c r="AR100" s="17">
        <f t="shared" si="3"/>
        <v>0</v>
      </c>
      <c r="AS100" s="25"/>
    </row>
    <row r="101" spans="1:45" s="18" customFormat="1" ht="67.5" customHeight="1" x14ac:dyDescent="0.1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14"/>
      <c r="L101" s="14" t="str">
        <f>IF(F101="是",VLOOKUP(C101,计分标准!$A$2:$C$22,3,FALSE),"0")</f>
        <v>0</v>
      </c>
      <c r="M101" s="14" t="str">
        <f>IF(OR(G101="优秀",AND(OR(C101="校级重点项目",C101="校级一般项目",C101="校级扶持项目",C101="政府横向项目",C101="非政府横向项目"),F101="是")),VLOOKUP(C101,计分标准!$A$2:$D$22,4,FALSE),"0")</f>
        <v>0</v>
      </c>
      <c r="N101" s="14" t="str">
        <f>IFERROR(J101*(VLOOKUP(C101,计分标准!$A$2:$E$22,5,FALSE)),"0")</f>
        <v>0</v>
      </c>
      <c r="O101" s="15">
        <f t="shared" si="2"/>
        <v>0</v>
      </c>
      <c r="P101" s="27"/>
      <c r="Q101" s="27"/>
      <c r="R101" s="27"/>
      <c r="S101" s="27"/>
      <c r="T101" s="27"/>
      <c r="U101" s="27"/>
      <c r="V101" s="27"/>
      <c r="W101" s="27"/>
      <c r="X101" s="14" t="str">
        <f>IFERROR(VLOOKUP(V101,计分标准!A121:B129,2,FALSE),"")</f>
        <v/>
      </c>
      <c r="Y101" s="16" t="str">
        <f>IF(Q101="书评",VLOOKUP(V101,计分标准!A121:B129,2,FALSE)*0.5,IF(Q101="会议综述",VLOOKUP(V101,计分标准!A121:B129,2,FALSE)*0.3,IF(AND(U101="第二",OR(V101="A1类",V101="A2类",V101="B1类",V101="B2类")),X101*0.3,IF(AND(U101="第二",OR(Q101="书评",Q101="会议综述")),"0",X101))))</f>
        <v/>
      </c>
      <c r="Z101" s="27"/>
      <c r="AA101" s="27"/>
      <c r="AB101" s="27"/>
      <c r="AC101" s="27"/>
      <c r="AD101" s="27"/>
      <c r="AE101" s="27"/>
      <c r="AF101" s="28"/>
      <c r="AG101" s="17" t="str">
        <f>IFERROR(PRODUCT(AF101,VLOOKUP(AA101&amp;AE101,计分标准!$A$41:$D$58,4,FALSE)),"")</f>
        <v/>
      </c>
      <c r="AH101" s="27"/>
      <c r="AI101" s="27"/>
      <c r="AJ101" s="27"/>
      <c r="AK101" s="27"/>
      <c r="AL101" s="17" t="str">
        <f>IFERROR(VLOOKUP(AI101&amp;AJ101,计分标准!$A$63:$D$80,4,FALSE),"")</f>
        <v/>
      </c>
      <c r="AM101" s="27"/>
      <c r="AN101" s="27"/>
      <c r="AO101" s="27"/>
      <c r="AP101" s="27"/>
      <c r="AQ101" s="17" t="str">
        <f>IFERROR(VLOOKUP(AN101&amp;AO101,计分标准!$A$85:$D$96,4,FALSE),"")</f>
        <v/>
      </c>
      <c r="AR101" s="17">
        <f t="shared" si="3"/>
        <v>0</v>
      </c>
      <c r="AS101" s="25"/>
    </row>
    <row r="102" spans="1:45" s="18" customFormat="1" ht="67.5" customHeight="1" x14ac:dyDescent="0.1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14"/>
      <c r="L102" s="14" t="str">
        <f>IF(F102="是",VLOOKUP(C102,计分标准!$A$2:$C$22,3,FALSE),"0")</f>
        <v>0</v>
      </c>
      <c r="M102" s="14" t="str">
        <f>IF(OR(G102="优秀",AND(OR(C102="校级重点项目",C102="校级一般项目",C102="校级扶持项目",C102="政府横向项目",C102="非政府横向项目"),F102="是")),VLOOKUP(C102,计分标准!$A$2:$D$22,4,FALSE),"0")</f>
        <v>0</v>
      </c>
      <c r="N102" s="14" t="str">
        <f>IFERROR(J102*(VLOOKUP(C102,计分标准!$A$2:$E$22,5,FALSE)),"0")</f>
        <v>0</v>
      </c>
      <c r="O102" s="15">
        <f t="shared" si="2"/>
        <v>0</v>
      </c>
      <c r="P102" s="27"/>
      <c r="Q102" s="27"/>
      <c r="R102" s="27"/>
      <c r="S102" s="27"/>
      <c r="T102" s="27"/>
      <c r="U102" s="27"/>
      <c r="V102" s="27"/>
      <c r="W102" s="27"/>
      <c r="X102" s="14" t="str">
        <f>IFERROR(VLOOKUP(V102,计分标准!A122:B130,2,FALSE),"")</f>
        <v/>
      </c>
      <c r="Y102" s="16" t="str">
        <f>IF(Q102="书评",VLOOKUP(V102,计分标准!A122:B130,2,FALSE)*0.5,IF(Q102="会议综述",VLOOKUP(V102,计分标准!A122:B130,2,FALSE)*0.3,IF(AND(U102="第二",OR(V102="A1类",V102="A2类",V102="B1类",V102="B2类")),X102*0.3,IF(AND(U102="第二",OR(Q102="书评",Q102="会议综述")),"0",X102))))</f>
        <v/>
      </c>
      <c r="Z102" s="27"/>
      <c r="AA102" s="27"/>
      <c r="AB102" s="27"/>
      <c r="AC102" s="27"/>
      <c r="AD102" s="27"/>
      <c r="AE102" s="27"/>
      <c r="AF102" s="28"/>
      <c r="AG102" s="17" t="str">
        <f>IFERROR(PRODUCT(AF102,VLOOKUP(AA102&amp;AE102,计分标准!$A$41:$D$58,4,FALSE)),"")</f>
        <v/>
      </c>
      <c r="AH102" s="27"/>
      <c r="AI102" s="27"/>
      <c r="AJ102" s="27"/>
      <c r="AK102" s="27"/>
      <c r="AL102" s="17" t="str">
        <f>IFERROR(VLOOKUP(AI102&amp;AJ102,计分标准!$A$63:$D$80,4,FALSE),"")</f>
        <v/>
      </c>
      <c r="AM102" s="27"/>
      <c r="AN102" s="27"/>
      <c r="AO102" s="27"/>
      <c r="AP102" s="27"/>
      <c r="AQ102" s="17" t="str">
        <f>IFERROR(VLOOKUP(AN102&amp;AO102,计分标准!$A$85:$D$96,4,FALSE),"")</f>
        <v/>
      </c>
      <c r="AR102" s="17">
        <f t="shared" si="3"/>
        <v>0</v>
      </c>
      <c r="AS102" s="25"/>
    </row>
    <row r="103" spans="1:45" s="18" customFormat="1" ht="67.5" customHeight="1" x14ac:dyDescent="0.15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14"/>
      <c r="L103" s="14" t="str">
        <f>IF(F103="是",VLOOKUP(C103,计分标准!$A$2:$C$22,3,FALSE),"0")</f>
        <v>0</v>
      </c>
      <c r="M103" s="14" t="str">
        <f>IF(OR(G103="优秀",AND(OR(C103="校级重点项目",C103="校级一般项目",C103="校级扶持项目",C103="政府横向项目",C103="非政府横向项目"),F103="是")),VLOOKUP(C103,计分标准!$A$2:$D$22,4,FALSE),"0")</f>
        <v>0</v>
      </c>
      <c r="N103" s="14" t="str">
        <f>IFERROR(J103*(VLOOKUP(C103,计分标准!$A$2:$E$22,5,FALSE)),"0")</f>
        <v>0</v>
      </c>
      <c r="O103" s="15">
        <f t="shared" si="2"/>
        <v>0</v>
      </c>
      <c r="P103" s="27"/>
      <c r="Q103" s="27"/>
      <c r="R103" s="27"/>
      <c r="S103" s="27"/>
      <c r="T103" s="27"/>
      <c r="U103" s="27"/>
      <c r="V103" s="27"/>
      <c r="W103" s="27"/>
      <c r="X103" s="14" t="str">
        <f>IFERROR(VLOOKUP(V103,计分标准!A123:B131,2,FALSE),"")</f>
        <v/>
      </c>
      <c r="Y103" s="16" t="str">
        <f>IF(Q103="书评",VLOOKUP(V103,计分标准!A123:B131,2,FALSE)*0.5,IF(Q103="会议综述",VLOOKUP(V103,计分标准!A123:B131,2,FALSE)*0.3,IF(AND(U103="第二",OR(V103="A1类",V103="A2类",V103="B1类",V103="B2类")),X103*0.3,IF(AND(U103="第二",OR(Q103="书评",Q103="会议综述")),"0",X103))))</f>
        <v/>
      </c>
      <c r="Z103" s="27"/>
      <c r="AA103" s="27"/>
      <c r="AB103" s="27"/>
      <c r="AC103" s="27"/>
      <c r="AD103" s="27"/>
      <c r="AE103" s="27"/>
      <c r="AF103" s="28"/>
      <c r="AG103" s="17" t="str">
        <f>IFERROR(PRODUCT(AF103,VLOOKUP(AA103&amp;AE103,计分标准!$A$41:$D$58,4,FALSE)),"")</f>
        <v/>
      </c>
      <c r="AH103" s="27"/>
      <c r="AI103" s="27"/>
      <c r="AJ103" s="27"/>
      <c r="AK103" s="27"/>
      <c r="AL103" s="17" t="str">
        <f>IFERROR(VLOOKUP(AI103&amp;AJ103,计分标准!$A$63:$D$80,4,FALSE),"")</f>
        <v/>
      </c>
      <c r="AM103" s="27"/>
      <c r="AN103" s="27"/>
      <c r="AO103" s="27"/>
      <c r="AP103" s="27"/>
      <c r="AQ103" s="17" t="str">
        <f>IFERROR(VLOOKUP(AN103&amp;AO103,计分标准!$A$85:$D$96,4,FALSE),"")</f>
        <v/>
      </c>
      <c r="AR103" s="17">
        <f t="shared" si="3"/>
        <v>0</v>
      </c>
      <c r="AS103" s="25"/>
    </row>
    <row r="104" spans="1:45" s="18" customFormat="1" ht="67.5" customHeight="1" x14ac:dyDescent="0.15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14"/>
      <c r="L104" s="14" t="str">
        <f>IF(F104="是",VLOOKUP(C104,计分标准!$A$2:$C$22,3,FALSE),"0")</f>
        <v>0</v>
      </c>
      <c r="M104" s="14" t="str">
        <f>IF(OR(G104="优秀",AND(OR(C104="校级重点项目",C104="校级一般项目",C104="校级扶持项目",C104="政府横向项目",C104="非政府横向项目"),F104="是")),VLOOKUP(C104,计分标准!$A$2:$D$22,4,FALSE),"0")</f>
        <v>0</v>
      </c>
      <c r="N104" s="14" t="str">
        <f>IFERROR(J104*(VLOOKUP(C104,计分标准!$A$2:$E$22,5,FALSE)),"0")</f>
        <v>0</v>
      </c>
      <c r="O104" s="15">
        <f t="shared" si="2"/>
        <v>0</v>
      </c>
      <c r="P104" s="27"/>
      <c r="Q104" s="27"/>
      <c r="R104" s="27"/>
      <c r="S104" s="27"/>
      <c r="T104" s="27"/>
      <c r="U104" s="27"/>
      <c r="V104" s="27"/>
      <c r="W104" s="27"/>
      <c r="X104" s="14" t="str">
        <f>IFERROR(VLOOKUP(V104,计分标准!A124:B132,2,FALSE),"")</f>
        <v/>
      </c>
      <c r="Y104" s="16" t="str">
        <f>IF(Q104="书评",VLOOKUP(V104,计分标准!A124:B132,2,FALSE)*0.5,IF(Q104="会议综述",VLOOKUP(V104,计分标准!A124:B132,2,FALSE)*0.3,IF(AND(U104="第二",OR(V104="A1类",V104="A2类",V104="B1类",V104="B2类")),X104*0.3,IF(AND(U104="第二",OR(Q104="书评",Q104="会议综述")),"0",X104))))</f>
        <v/>
      </c>
      <c r="Z104" s="27"/>
      <c r="AA104" s="27"/>
      <c r="AB104" s="27"/>
      <c r="AC104" s="27"/>
      <c r="AD104" s="27"/>
      <c r="AE104" s="27"/>
      <c r="AF104" s="28"/>
      <c r="AG104" s="17" t="str">
        <f>IFERROR(PRODUCT(AF104,VLOOKUP(AA104&amp;AE104,计分标准!$A$41:$D$58,4,FALSE)),"")</f>
        <v/>
      </c>
      <c r="AH104" s="27"/>
      <c r="AI104" s="27"/>
      <c r="AJ104" s="27"/>
      <c r="AK104" s="27"/>
      <c r="AL104" s="17" t="str">
        <f>IFERROR(VLOOKUP(AI104&amp;AJ104,计分标准!$A$63:$D$80,4,FALSE),"")</f>
        <v/>
      </c>
      <c r="AM104" s="27"/>
      <c r="AN104" s="27"/>
      <c r="AO104" s="27"/>
      <c r="AP104" s="27"/>
      <c r="AQ104" s="17" t="str">
        <f>IFERROR(VLOOKUP(AN104&amp;AO104,计分标准!$A$85:$D$96,4,FALSE),"")</f>
        <v/>
      </c>
      <c r="AR104" s="17">
        <f t="shared" si="3"/>
        <v>0</v>
      </c>
      <c r="AS104" s="25"/>
    </row>
    <row r="105" spans="1:45" s="18" customFormat="1" ht="67.5" customHeight="1" x14ac:dyDescent="0.15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14"/>
      <c r="L105" s="14" t="str">
        <f>IF(F105="是",VLOOKUP(C105,计分标准!$A$2:$C$22,3,FALSE),"0")</f>
        <v>0</v>
      </c>
      <c r="M105" s="14" t="str">
        <f>IF(OR(G105="优秀",AND(OR(C105="校级重点项目",C105="校级一般项目",C105="校级扶持项目",C105="政府横向项目",C105="非政府横向项目"),F105="是")),VLOOKUP(C105,计分标准!$A$2:$D$22,4,FALSE),"0")</f>
        <v>0</v>
      </c>
      <c r="N105" s="14" t="str">
        <f>IFERROR(J105*(VLOOKUP(C105,计分标准!$A$2:$E$22,5,FALSE)),"0")</f>
        <v>0</v>
      </c>
      <c r="O105" s="15">
        <f t="shared" si="2"/>
        <v>0</v>
      </c>
      <c r="P105" s="27"/>
      <c r="Q105" s="27"/>
      <c r="R105" s="27"/>
      <c r="S105" s="27"/>
      <c r="T105" s="27"/>
      <c r="U105" s="27"/>
      <c r="V105" s="27"/>
      <c r="W105" s="27"/>
      <c r="X105" s="14" t="str">
        <f>IFERROR(VLOOKUP(V105,计分标准!A125:B133,2,FALSE),"")</f>
        <v/>
      </c>
      <c r="Y105" s="16" t="str">
        <f>IF(Q105="书评",VLOOKUP(V105,计分标准!A125:B133,2,FALSE)*0.5,IF(Q105="会议综述",VLOOKUP(V105,计分标准!A125:B133,2,FALSE)*0.3,IF(AND(U105="第二",OR(V105="A1类",V105="A2类",V105="B1类",V105="B2类")),X105*0.3,IF(AND(U105="第二",OR(Q105="书评",Q105="会议综述")),"0",X105))))</f>
        <v/>
      </c>
      <c r="Z105" s="27"/>
      <c r="AA105" s="27"/>
      <c r="AB105" s="27"/>
      <c r="AC105" s="27"/>
      <c r="AD105" s="27"/>
      <c r="AE105" s="27"/>
      <c r="AF105" s="28"/>
      <c r="AG105" s="17" t="str">
        <f>IFERROR(PRODUCT(AF105,VLOOKUP(AA105&amp;AE105,计分标准!$A$41:$D$58,4,FALSE)),"")</f>
        <v/>
      </c>
      <c r="AH105" s="27"/>
      <c r="AI105" s="27"/>
      <c r="AJ105" s="27"/>
      <c r="AK105" s="27"/>
      <c r="AL105" s="17" t="str">
        <f>IFERROR(VLOOKUP(AI105&amp;AJ105,计分标准!$A$63:$D$80,4,FALSE),"")</f>
        <v/>
      </c>
      <c r="AM105" s="27"/>
      <c r="AN105" s="27"/>
      <c r="AO105" s="27"/>
      <c r="AP105" s="27"/>
      <c r="AQ105" s="17" t="str">
        <f>IFERROR(VLOOKUP(AN105&amp;AO105,计分标准!$A$85:$D$96,4,FALSE),"")</f>
        <v/>
      </c>
      <c r="AR105" s="17">
        <f t="shared" si="3"/>
        <v>0</v>
      </c>
      <c r="AS105" s="25"/>
    </row>
    <row r="106" spans="1:45" s="18" customFormat="1" ht="67.5" customHeight="1" x14ac:dyDescent="0.15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14" t="str">
        <f>IFERROR(VLOOKUP(C106,计分标准!$A$2:$B$22,2,FALSE),"")</f>
        <v/>
      </c>
      <c r="L106" s="14" t="str">
        <f>IF(F106="是",VLOOKUP(C106,计分标准!$A$2:$C$22,3,FALSE),"0")</f>
        <v>0</v>
      </c>
      <c r="M106" s="14" t="str">
        <f>IF(OR(G106="优秀",AND(OR(C106="校级重点项目",C106="校级一般项目",C106="校级扶持项目",C106="政府横向项目",C106="非政府横向项目"),F106="是")),VLOOKUP(C106,计分标准!$A$2:$D$22,4,FALSE),"0")</f>
        <v>0</v>
      </c>
      <c r="N106" s="14" t="str">
        <f>IFERROR(J106*(VLOOKUP(C106,计分标准!$A$2:$E$22,5,FALSE)),"0")</f>
        <v>0</v>
      </c>
      <c r="O106" s="15">
        <f t="shared" si="2"/>
        <v>0</v>
      </c>
      <c r="P106" s="27"/>
      <c r="Q106" s="27"/>
      <c r="R106" s="27"/>
      <c r="S106" s="27"/>
      <c r="T106" s="27"/>
      <c r="U106" s="27"/>
      <c r="V106" s="27"/>
      <c r="W106" s="27"/>
      <c r="X106" s="14" t="str">
        <f>IFERROR(VLOOKUP(V106,计分标准!A126:B134,2,FALSE),"")</f>
        <v/>
      </c>
      <c r="Y106" s="16" t="str">
        <f>IF(Q106="书评",VLOOKUP(V106,计分标准!A126:B134,2,FALSE)*0.5,IF(Q106="会议综述",VLOOKUP(V106,计分标准!A126:B134,2,FALSE)*0.3,IF(AND(U106="第二",OR(V106="A1类",V106="A2类",V106="B1类",V106="B2类")),X106*0.3,IF(AND(U106="第二",OR(Q106="书评",Q106="会议综述")),"0",X106))))</f>
        <v/>
      </c>
      <c r="Z106" s="27"/>
      <c r="AA106" s="27"/>
      <c r="AB106" s="27"/>
      <c r="AC106" s="27"/>
      <c r="AD106" s="27"/>
      <c r="AE106" s="27"/>
      <c r="AF106" s="28"/>
      <c r="AG106" s="17" t="str">
        <f>IFERROR(PRODUCT(AF106,VLOOKUP(AA106&amp;AE106,计分标准!$A$41:$D$58,4,FALSE)),"")</f>
        <v/>
      </c>
      <c r="AH106" s="27"/>
      <c r="AI106" s="27"/>
      <c r="AJ106" s="27"/>
      <c r="AK106" s="27"/>
      <c r="AL106" s="17" t="str">
        <f>IFERROR(VLOOKUP(AI106&amp;AJ106,计分标准!$A$63:$D$80,4,FALSE),"")</f>
        <v/>
      </c>
      <c r="AM106" s="27"/>
      <c r="AN106" s="27"/>
      <c r="AO106" s="27"/>
      <c r="AP106" s="27"/>
      <c r="AQ106" s="17" t="str">
        <f>IFERROR(VLOOKUP(AN106&amp;AO106,计分标准!$A$85:$D$96,4,FALSE),"")</f>
        <v/>
      </c>
      <c r="AR106" s="17">
        <f t="shared" si="3"/>
        <v>0</v>
      </c>
      <c r="AS106" s="25"/>
    </row>
    <row r="107" spans="1:45" s="18" customFormat="1" ht="318" customHeight="1" x14ac:dyDescent="0.15">
      <c r="A107" s="37" t="s">
        <v>126</v>
      </c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</row>
    <row r="108" spans="1:45" s="18" customFormat="1" ht="21.75" customHeight="1" x14ac:dyDescent="0.15">
      <c r="K108" s="32" t="str">
        <f>IFERROR(VLOOKUP(登记表!C108,计分标准!A47:B66,2,FALSE),"")</f>
        <v/>
      </c>
      <c r="L108" s="30"/>
      <c r="M108" s="30"/>
      <c r="N108" s="34" t="str">
        <f>IFERROR(PRODUCT(J108,(VLOOKUP(登记表!C108,计分标准!A47:E66,4,FALSE))),"")</f>
        <v/>
      </c>
      <c r="O108" s="23"/>
      <c r="X108" s="30"/>
      <c r="Y108" s="31"/>
      <c r="AF108" s="30"/>
      <c r="AG108" s="31"/>
      <c r="AL108" s="31"/>
      <c r="AQ108" s="31"/>
      <c r="AR108" s="31"/>
      <c r="AS108" s="31"/>
    </row>
    <row r="109" spans="1:45" s="18" customFormat="1" ht="21.75" customHeight="1" x14ac:dyDescent="0.15">
      <c r="K109" s="32" t="str">
        <f>IFERROR(VLOOKUP(登记表!C109,计分标准!A48:B67,2,FALSE),"")</f>
        <v/>
      </c>
      <c r="L109" s="30"/>
      <c r="M109" s="30"/>
      <c r="N109" s="34" t="str">
        <f>IFERROR(PRODUCT(J109,(VLOOKUP(登记表!C109,计分标准!A48:E67,4,FALSE))),"")</f>
        <v/>
      </c>
      <c r="O109" s="23"/>
      <c r="X109" s="30"/>
      <c r="Y109" s="31"/>
      <c r="AF109" s="30"/>
      <c r="AG109" s="31"/>
      <c r="AL109" s="31"/>
      <c r="AQ109" s="31"/>
      <c r="AR109" s="31"/>
      <c r="AS109" s="31"/>
    </row>
    <row r="110" spans="1:45" s="18" customFormat="1" ht="21.75" customHeight="1" x14ac:dyDescent="0.15">
      <c r="K110" s="32" t="str">
        <f>IFERROR(VLOOKUP(登记表!C110,计分标准!A49:B68,2,FALSE),"")</f>
        <v/>
      </c>
      <c r="L110" s="30"/>
      <c r="M110" s="30"/>
      <c r="N110" s="34" t="str">
        <f>IFERROR(PRODUCT(J110,(VLOOKUP(登记表!C110,计分标准!A49:E68,4,FALSE))),"")</f>
        <v/>
      </c>
      <c r="O110" s="23"/>
      <c r="X110" s="30"/>
      <c r="Y110" s="31"/>
      <c r="AF110" s="30"/>
      <c r="AG110" s="31"/>
      <c r="AL110" s="31"/>
      <c r="AQ110" s="31"/>
      <c r="AR110" s="31"/>
      <c r="AS110" s="31"/>
    </row>
    <row r="111" spans="1:45" s="18" customFormat="1" ht="21.75" customHeight="1" x14ac:dyDescent="0.15">
      <c r="K111" s="32" t="str">
        <f>IFERROR(VLOOKUP(登记表!C111,计分标准!A53:B69,2,FALSE),"")</f>
        <v/>
      </c>
      <c r="L111" s="30"/>
      <c r="M111" s="30"/>
      <c r="N111" s="34" t="str">
        <f>IFERROR(PRODUCT(J111,(VLOOKUP(登记表!C111,计分标准!A53:E69,4,FALSE))),"")</f>
        <v/>
      </c>
      <c r="O111" s="23"/>
      <c r="X111" s="30"/>
      <c r="Y111" s="31"/>
      <c r="AF111" s="30"/>
      <c r="AG111" s="31"/>
      <c r="AL111" s="31"/>
      <c r="AQ111" s="31"/>
      <c r="AR111" s="31"/>
      <c r="AS111" s="31"/>
    </row>
    <row r="112" spans="1:45" s="18" customFormat="1" ht="21.75" customHeight="1" x14ac:dyDescent="0.15">
      <c r="K112" s="32" t="str">
        <f>IFERROR(VLOOKUP(登记表!C112,计分标准!A53:B70,2,FALSE),"")</f>
        <v/>
      </c>
      <c r="L112" s="30"/>
      <c r="M112" s="30"/>
      <c r="N112" s="34" t="str">
        <f>IFERROR(PRODUCT(J112,(VLOOKUP(登记表!C112,计分标准!A53:E70,4,FALSE))),"")</f>
        <v/>
      </c>
      <c r="O112" s="23"/>
      <c r="X112" s="30"/>
      <c r="Y112" s="31"/>
      <c r="AF112" s="30"/>
      <c r="AG112" s="31"/>
      <c r="AL112" s="31"/>
      <c r="AQ112" s="31"/>
      <c r="AR112" s="31"/>
      <c r="AS112" s="31"/>
    </row>
    <row r="113" spans="11:45" s="18" customFormat="1" ht="21.75" customHeight="1" x14ac:dyDescent="0.15">
      <c r="K113" s="32" t="str">
        <f>IFERROR(VLOOKUP(登记表!C113,计分标准!A53:B71,2,FALSE),"")</f>
        <v/>
      </c>
      <c r="L113" s="30"/>
      <c r="M113" s="30"/>
      <c r="N113" s="34" t="str">
        <f>IFERROR(PRODUCT(J113,(VLOOKUP(登记表!C113,计分标准!A53:E71,4,FALSE))),"")</f>
        <v/>
      </c>
      <c r="O113" s="23"/>
      <c r="X113" s="30"/>
      <c r="Y113" s="31"/>
      <c r="AF113" s="30"/>
      <c r="AG113" s="31"/>
      <c r="AL113" s="31"/>
      <c r="AQ113" s="31"/>
      <c r="AR113" s="31"/>
      <c r="AS113" s="31"/>
    </row>
    <row r="114" spans="11:45" s="18" customFormat="1" x14ac:dyDescent="0.15">
      <c r="K114" s="32" t="str">
        <f>IFERROR(VLOOKUP(登记表!C114,计分标准!A53:B72,2,FALSE),"")</f>
        <v/>
      </c>
      <c r="L114" s="30"/>
      <c r="M114" s="30"/>
      <c r="N114" s="34" t="str">
        <f>IFERROR(PRODUCT(J114,(VLOOKUP(登记表!C114,计分标准!A53:E72,4,FALSE))),"")</f>
        <v/>
      </c>
      <c r="O114" s="23"/>
      <c r="X114" s="30"/>
      <c r="Y114" s="31"/>
      <c r="AF114" s="30"/>
      <c r="AG114" s="31"/>
      <c r="AL114" s="31"/>
      <c r="AQ114" s="31"/>
      <c r="AR114" s="31"/>
      <c r="AS114" s="31"/>
    </row>
    <row r="115" spans="11:45" s="18" customFormat="1" x14ac:dyDescent="0.15">
      <c r="K115" s="32" t="str">
        <f>IFERROR(VLOOKUP(登记表!C115,计分标准!A54:B73,2,FALSE),"")</f>
        <v/>
      </c>
      <c r="L115" s="30"/>
      <c r="M115" s="30"/>
      <c r="N115" s="34" t="str">
        <f>IFERROR(PRODUCT(J115,(VLOOKUP(登记表!C115,计分标准!A54:E73,4,FALSE))),"")</f>
        <v/>
      </c>
      <c r="O115" s="23"/>
      <c r="X115" s="30"/>
      <c r="Y115" s="31"/>
      <c r="AF115" s="30"/>
      <c r="AG115" s="31"/>
      <c r="AL115" s="31"/>
      <c r="AQ115" s="31"/>
      <c r="AR115" s="31"/>
      <c r="AS115" s="31"/>
    </row>
    <row r="116" spans="11:45" s="18" customFormat="1" x14ac:dyDescent="0.15">
      <c r="K116" s="32" t="str">
        <f>IFERROR(VLOOKUP(登记表!C116,计分标准!A55:B74,2,FALSE),"")</f>
        <v/>
      </c>
      <c r="L116" s="30"/>
      <c r="M116" s="30"/>
      <c r="N116" s="34" t="str">
        <f>IFERROR(PRODUCT(J116,(VLOOKUP(登记表!C116,计分标准!A55:E74,4,FALSE))),"")</f>
        <v/>
      </c>
      <c r="O116" s="23"/>
      <c r="X116" s="30"/>
      <c r="Y116" s="31"/>
      <c r="AF116" s="30"/>
      <c r="AG116" s="31"/>
      <c r="AL116" s="31"/>
      <c r="AQ116" s="31"/>
      <c r="AR116" s="31"/>
      <c r="AS116" s="31"/>
    </row>
    <row r="117" spans="11:45" s="18" customFormat="1" x14ac:dyDescent="0.15">
      <c r="K117" s="32" t="str">
        <f>IFERROR(VLOOKUP(登记表!C117,计分标准!A59:B75,2,FALSE),"")</f>
        <v/>
      </c>
      <c r="L117" s="30"/>
      <c r="M117" s="30"/>
      <c r="N117" s="34" t="str">
        <f>IFERROR(PRODUCT(J117,(VLOOKUP(登记表!C117,计分标准!A59:E75,4,FALSE))),"")</f>
        <v/>
      </c>
      <c r="O117" s="23"/>
      <c r="X117" s="30"/>
      <c r="Y117" s="31"/>
      <c r="AF117" s="30"/>
      <c r="AG117" s="31"/>
      <c r="AL117" s="31"/>
      <c r="AQ117" s="31"/>
      <c r="AR117" s="31"/>
      <c r="AS117" s="31"/>
    </row>
    <row r="118" spans="11:45" s="18" customFormat="1" x14ac:dyDescent="0.15">
      <c r="K118" s="32" t="str">
        <f>IFERROR(VLOOKUP(登记表!C118,计分标准!A59:B76,2,FALSE),"")</f>
        <v/>
      </c>
      <c r="L118" s="30"/>
      <c r="M118" s="30"/>
      <c r="N118" s="34" t="str">
        <f>IFERROR(PRODUCT(J118,(VLOOKUP(登记表!C118,计分标准!A59:E76,4,FALSE))),"")</f>
        <v/>
      </c>
      <c r="O118" s="23"/>
      <c r="X118" s="30"/>
      <c r="Y118" s="31"/>
      <c r="AF118" s="30"/>
      <c r="AG118" s="31"/>
      <c r="AL118" s="31"/>
      <c r="AQ118" s="31"/>
      <c r="AR118" s="31"/>
      <c r="AS118" s="31"/>
    </row>
    <row r="119" spans="11:45" s="18" customFormat="1" x14ac:dyDescent="0.15">
      <c r="K119" s="32" t="str">
        <f>IFERROR(VLOOKUP(登记表!C119,计分标准!A59:B77,2,FALSE),"")</f>
        <v/>
      </c>
      <c r="L119" s="30"/>
      <c r="M119" s="30"/>
      <c r="N119" s="34" t="str">
        <f>IFERROR(PRODUCT(J119,(VLOOKUP(登记表!C119,计分标准!A59:E77,4,FALSE))),"")</f>
        <v/>
      </c>
      <c r="O119" s="23"/>
      <c r="X119" s="30"/>
      <c r="Y119" s="31"/>
      <c r="AF119" s="30"/>
      <c r="AG119" s="31"/>
      <c r="AL119" s="31"/>
      <c r="AQ119" s="31"/>
      <c r="AR119" s="31"/>
      <c r="AS119" s="31"/>
    </row>
    <row r="120" spans="11:45" s="18" customFormat="1" x14ac:dyDescent="0.15">
      <c r="K120" s="32" t="str">
        <f>IFERROR(VLOOKUP(登记表!C120,计分标准!A59:B78,2,FALSE),"")</f>
        <v/>
      </c>
      <c r="L120" s="30"/>
      <c r="M120" s="30"/>
      <c r="N120" s="34" t="str">
        <f>IFERROR(PRODUCT(J120,(VLOOKUP(登记表!C120,计分标准!A59:E78,4,FALSE))),"")</f>
        <v/>
      </c>
      <c r="O120" s="23"/>
      <c r="X120" s="30"/>
      <c r="Y120" s="31"/>
      <c r="AF120" s="30"/>
      <c r="AG120" s="31"/>
      <c r="AL120" s="31"/>
      <c r="AQ120" s="31"/>
      <c r="AR120" s="31"/>
      <c r="AS120" s="31"/>
    </row>
    <row r="121" spans="11:45" s="18" customFormat="1" x14ac:dyDescent="0.15">
      <c r="K121" s="32" t="str">
        <f>IFERROR(VLOOKUP(登记表!C121,计分标准!A59:B79,2,FALSE),"")</f>
        <v/>
      </c>
      <c r="L121" s="30"/>
      <c r="M121" s="30"/>
      <c r="N121" s="34" t="str">
        <f>IFERROR(PRODUCT(J121,(VLOOKUP(登记表!C121,计分标准!A59:E79,4,FALSE))),"")</f>
        <v/>
      </c>
      <c r="O121" s="23"/>
      <c r="X121" s="30"/>
      <c r="Y121" s="31"/>
      <c r="AF121" s="30"/>
      <c r="AG121" s="31"/>
      <c r="AL121" s="31"/>
      <c r="AQ121" s="31"/>
      <c r="AR121" s="31"/>
      <c r="AS121" s="31"/>
    </row>
    <row r="122" spans="11:45" s="18" customFormat="1" x14ac:dyDescent="0.15">
      <c r="K122" s="32" t="str">
        <f>IFERROR(VLOOKUP(登记表!C122,计分标准!A59:B80,2,FALSE),"")</f>
        <v/>
      </c>
      <c r="L122" s="30"/>
      <c r="M122" s="30"/>
      <c r="N122" s="34" t="str">
        <f>IFERROR(PRODUCT(J122,(VLOOKUP(登记表!C122,计分标准!A59:E80,4,FALSE))),"")</f>
        <v/>
      </c>
      <c r="O122" s="23"/>
      <c r="X122" s="30"/>
      <c r="Y122" s="31"/>
      <c r="AF122" s="30"/>
      <c r="AG122" s="31"/>
      <c r="AL122" s="31"/>
      <c r="AQ122" s="31"/>
      <c r="AR122" s="31"/>
      <c r="AS122" s="31"/>
    </row>
    <row r="123" spans="11:45" s="18" customFormat="1" x14ac:dyDescent="0.15">
      <c r="K123" s="32" t="str">
        <f>IFERROR(VLOOKUP(登记表!C123,计分标准!A61:B83,2,FALSE),"")</f>
        <v/>
      </c>
      <c r="L123" s="30"/>
      <c r="M123" s="30"/>
      <c r="N123" s="34" t="str">
        <f>IFERROR(PRODUCT(J123,(VLOOKUP(登记表!C123,计分标准!A61:E83,4,FALSE))),"")</f>
        <v/>
      </c>
      <c r="O123" s="23"/>
      <c r="X123" s="30"/>
      <c r="Y123" s="31"/>
      <c r="AF123" s="30"/>
      <c r="AG123" s="31"/>
      <c r="AL123" s="31"/>
      <c r="AQ123" s="31"/>
      <c r="AR123" s="31"/>
      <c r="AS123" s="31"/>
    </row>
    <row r="124" spans="11:45" s="18" customFormat="1" x14ac:dyDescent="0.15">
      <c r="K124" s="32" t="str">
        <f>IFERROR(VLOOKUP(登记表!C124,计分标准!A62:B84,2,FALSE),"")</f>
        <v/>
      </c>
      <c r="L124" s="30"/>
      <c r="M124" s="30"/>
      <c r="N124" s="34" t="str">
        <f>IFERROR(PRODUCT(J124,(VLOOKUP(登记表!C124,计分标准!A62:E84,4,FALSE))),"")</f>
        <v/>
      </c>
      <c r="O124" s="23"/>
      <c r="X124" s="30"/>
      <c r="Y124" s="31"/>
      <c r="AF124" s="30"/>
      <c r="AG124" s="31"/>
      <c r="AL124" s="31"/>
      <c r="AQ124" s="31"/>
      <c r="AR124" s="31"/>
      <c r="AS124" s="31"/>
    </row>
    <row r="125" spans="11:45" s="18" customFormat="1" x14ac:dyDescent="0.15">
      <c r="K125" s="32" t="str">
        <f>IFERROR(VLOOKUP(登记表!C125,计分标准!A63:B85,2,FALSE),"")</f>
        <v/>
      </c>
      <c r="L125" s="30"/>
      <c r="M125" s="30"/>
      <c r="N125" s="34" t="str">
        <f>IFERROR(PRODUCT(J125,(VLOOKUP(登记表!C125,计分标准!A63:E85,4,FALSE))),"")</f>
        <v/>
      </c>
      <c r="O125" s="23"/>
      <c r="X125" s="30"/>
      <c r="Y125" s="31"/>
      <c r="AF125" s="30"/>
      <c r="AG125" s="31"/>
      <c r="AL125" s="31"/>
      <c r="AQ125" s="31"/>
      <c r="AR125" s="31"/>
      <c r="AS125" s="31"/>
    </row>
    <row r="126" spans="11:45" s="18" customFormat="1" x14ac:dyDescent="0.15">
      <c r="K126" s="32" t="str">
        <f>IFERROR(VLOOKUP(登记表!C126,计分标准!A64:B86,2,FALSE),"")</f>
        <v/>
      </c>
      <c r="L126" s="30"/>
      <c r="M126" s="30"/>
      <c r="N126" s="34" t="str">
        <f>IFERROR(PRODUCT(J126,(VLOOKUP(登记表!C126,计分标准!A64:E86,4,FALSE))),"")</f>
        <v/>
      </c>
      <c r="O126" s="23"/>
      <c r="X126" s="30"/>
      <c r="Y126" s="31"/>
      <c r="AF126" s="30"/>
      <c r="AG126" s="31"/>
      <c r="AL126" s="31"/>
      <c r="AQ126" s="31"/>
      <c r="AR126" s="31"/>
      <c r="AS126" s="31"/>
    </row>
    <row r="127" spans="11:45" s="18" customFormat="1" x14ac:dyDescent="0.15">
      <c r="K127" s="32" t="str">
        <f>IFERROR(VLOOKUP(登记表!C127,计分标准!A65:B87,2,FALSE),"")</f>
        <v/>
      </c>
      <c r="L127" s="30"/>
      <c r="M127" s="30"/>
      <c r="N127" s="34" t="str">
        <f>IFERROR(PRODUCT(J127,(VLOOKUP(登记表!C127,计分标准!A65:E87,4,FALSE))),"")</f>
        <v/>
      </c>
      <c r="O127" s="23"/>
      <c r="X127" s="30"/>
      <c r="Y127" s="31"/>
      <c r="AF127" s="30"/>
      <c r="AG127" s="31"/>
      <c r="AL127" s="31"/>
      <c r="AQ127" s="31"/>
      <c r="AR127" s="31"/>
      <c r="AS127" s="31"/>
    </row>
    <row r="128" spans="11:45" s="18" customFormat="1" x14ac:dyDescent="0.15">
      <c r="K128" s="32" t="str">
        <f>IFERROR(VLOOKUP(登记表!C128,计分标准!A66:B88,2,FALSE),"")</f>
        <v/>
      </c>
      <c r="L128" s="30"/>
      <c r="M128" s="30"/>
      <c r="N128" s="34" t="str">
        <f>IFERROR(PRODUCT(J128,(VLOOKUP(登记表!C128,计分标准!A66:E88,4,FALSE))),"")</f>
        <v/>
      </c>
      <c r="O128" s="23"/>
      <c r="X128" s="30"/>
      <c r="Y128" s="31"/>
      <c r="AF128" s="30"/>
      <c r="AG128" s="31"/>
      <c r="AL128" s="31"/>
      <c r="AQ128" s="31"/>
      <c r="AR128" s="31"/>
      <c r="AS128" s="31"/>
    </row>
    <row r="129" spans="11:45" s="18" customFormat="1" x14ac:dyDescent="0.15">
      <c r="K129" s="32" t="str">
        <f>IFERROR(VLOOKUP(登记表!C129,计分标准!A67:B89,2,FALSE),"")</f>
        <v/>
      </c>
      <c r="L129" s="30"/>
      <c r="M129" s="30"/>
      <c r="N129" s="34" t="str">
        <f>IFERROR(PRODUCT(J129,(VLOOKUP(登记表!C129,计分标准!A67:E89,4,FALSE))),"")</f>
        <v/>
      </c>
      <c r="O129" s="23"/>
      <c r="X129" s="30"/>
      <c r="Y129" s="31"/>
      <c r="AF129" s="30"/>
      <c r="AG129" s="31"/>
      <c r="AL129" s="31"/>
      <c r="AQ129" s="31"/>
      <c r="AR129" s="31"/>
      <c r="AS129" s="31"/>
    </row>
    <row r="130" spans="11:45" s="18" customFormat="1" x14ac:dyDescent="0.15">
      <c r="K130" s="32" t="str">
        <f>IFERROR(VLOOKUP(登记表!C130,计分标准!A68:B90,2,FALSE),"")</f>
        <v/>
      </c>
      <c r="L130" s="30"/>
      <c r="M130" s="30"/>
      <c r="N130" s="34" t="str">
        <f>IFERROR(PRODUCT(J130,(VLOOKUP(登记表!C130,计分标准!A68:E90,4,FALSE))),"")</f>
        <v/>
      </c>
      <c r="O130" s="23"/>
      <c r="X130" s="30"/>
      <c r="Y130" s="31"/>
      <c r="AF130" s="30"/>
      <c r="AG130" s="31"/>
      <c r="AL130" s="31"/>
      <c r="AQ130" s="31"/>
      <c r="AR130" s="31"/>
      <c r="AS130" s="31"/>
    </row>
    <row r="131" spans="11:45" s="18" customFormat="1" x14ac:dyDescent="0.15">
      <c r="K131" s="32" t="str">
        <f>IFERROR(VLOOKUP(登记表!C131,计分标准!A69:B91,2,FALSE),"")</f>
        <v/>
      </c>
      <c r="L131" s="30"/>
      <c r="M131" s="30"/>
      <c r="N131" s="34" t="str">
        <f>IFERROR(PRODUCT(J131,(VLOOKUP(登记表!C131,计分标准!A69:E91,4,FALSE))),"")</f>
        <v/>
      </c>
      <c r="O131" s="23"/>
      <c r="X131" s="30"/>
      <c r="Y131" s="31"/>
      <c r="AF131" s="30"/>
      <c r="AG131" s="31"/>
      <c r="AL131" s="31"/>
      <c r="AQ131" s="31"/>
      <c r="AR131" s="31"/>
      <c r="AS131" s="31"/>
    </row>
    <row r="132" spans="11:45" s="18" customFormat="1" x14ac:dyDescent="0.15">
      <c r="K132" s="32" t="str">
        <f>IFERROR(VLOOKUP(登记表!C132,计分标准!A70:B92,2,FALSE),"")</f>
        <v/>
      </c>
      <c r="L132" s="30"/>
      <c r="M132" s="30"/>
      <c r="N132" s="34" t="str">
        <f>IFERROR(PRODUCT(J132,(VLOOKUP(登记表!C132,计分标准!A70:E92,4,FALSE))),"")</f>
        <v/>
      </c>
      <c r="O132" s="23"/>
      <c r="X132" s="30"/>
      <c r="Y132" s="31"/>
      <c r="AF132" s="30"/>
      <c r="AG132" s="31"/>
      <c r="AL132" s="31"/>
      <c r="AQ132" s="31"/>
      <c r="AR132" s="31"/>
      <c r="AS132" s="31"/>
    </row>
    <row r="133" spans="11:45" s="18" customFormat="1" x14ac:dyDescent="0.15">
      <c r="K133" s="32" t="str">
        <f>IFERROR(VLOOKUP(登记表!C133,计分标准!A71:B93,2,FALSE),"")</f>
        <v/>
      </c>
      <c r="L133" s="30"/>
      <c r="M133" s="30"/>
      <c r="N133" s="34" t="str">
        <f>IFERROR(PRODUCT(J133,(VLOOKUP(登记表!C133,计分标准!A71:E93,4,FALSE))),"")</f>
        <v/>
      </c>
      <c r="O133" s="23"/>
      <c r="X133" s="30"/>
      <c r="Y133" s="31"/>
      <c r="AF133" s="30"/>
      <c r="AG133" s="31"/>
      <c r="AL133" s="31"/>
      <c r="AQ133" s="31"/>
      <c r="AR133" s="31"/>
      <c r="AS133" s="31"/>
    </row>
    <row r="134" spans="11:45" s="18" customFormat="1" x14ac:dyDescent="0.15">
      <c r="K134" s="32" t="str">
        <f>IFERROR(VLOOKUP(登记表!C134,计分标准!A72:B94,2,FALSE),"")</f>
        <v/>
      </c>
      <c r="L134" s="30"/>
      <c r="M134" s="30"/>
      <c r="N134" s="34" t="str">
        <f>IFERROR(PRODUCT(J134,(VLOOKUP(登记表!C134,计分标准!A72:E94,4,FALSE))),"")</f>
        <v/>
      </c>
      <c r="O134" s="23"/>
      <c r="X134" s="30"/>
      <c r="Y134" s="31"/>
      <c r="AF134" s="30"/>
      <c r="AG134" s="31"/>
      <c r="AL134" s="31"/>
      <c r="AQ134" s="31"/>
      <c r="AR134" s="31"/>
      <c r="AS134" s="31"/>
    </row>
    <row r="135" spans="11:45" s="18" customFormat="1" x14ac:dyDescent="0.15">
      <c r="K135" s="32" t="str">
        <f>IFERROR(VLOOKUP(登记表!C135,计分标准!A73:B95,2,FALSE),"")</f>
        <v/>
      </c>
      <c r="L135" s="30"/>
      <c r="M135" s="30"/>
      <c r="N135" s="34" t="str">
        <f>IFERROR(PRODUCT(J135,(VLOOKUP(登记表!C135,计分标准!A73:E95,4,FALSE))),"")</f>
        <v/>
      </c>
      <c r="O135" s="23"/>
      <c r="X135" s="30"/>
      <c r="Y135" s="31"/>
      <c r="AF135" s="30"/>
      <c r="AG135" s="31"/>
      <c r="AL135" s="31"/>
      <c r="AQ135" s="31"/>
      <c r="AR135" s="31"/>
      <c r="AS135" s="31"/>
    </row>
    <row r="136" spans="11:45" s="18" customFormat="1" x14ac:dyDescent="0.15">
      <c r="K136" s="32" t="str">
        <f>IFERROR(VLOOKUP(登记表!C136,计分标准!A74:B96,2,FALSE),"")</f>
        <v/>
      </c>
      <c r="L136" s="30"/>
      <c r="M136" s="30"/>
      <c r="N136" s="34" t="str">
        <f>IFERROR(PRODUCT(J136,(VLOOKUP(登记表!C136,计分标准!A74:E96,4,FALSE))),"")</f>
        <v/>
      </c>
      <c r="O136" s="23"/>
      <c r="X136" s="30"/>
      <c r="Y136" s="31"/>
      <c r="AF136" s="30"/>
      <c r="AG136" s="31"/>
      <c r="AL136" s="31"/>
      <c r="AQ136" s="31"/>
      <c r="AR136" s="31"/>
      <c r="AS136" s="31"/>
    </row>
    <row r="137" spans="11:45" s="18" customFormat="1" x14ac:dyDescent="0.15">
      <c r="K137" s="32" t="str">
        <f>IFERROR(VLOOKUP(登记表!C137,计分标准!A75:B97,2,FALSE),"")</f>
        <v/>
      </c>
      <c r="L137" s="30"/>
      <c r="M137" s="30"/>
      <c r="N137" s="34" t="str">
        <f>IFERROR(PRODUCT(J137,(VLOOKUP(登记表!C137,计分标准!A75:E97,4,FALSE))),"")</f>
        <v/>
      </c>
      <c r="O137" s="23"/>
      <c r="X137" s="30"/>
      <c r="Y137" s="31"/>
      <c r="AF137" s="30"/>
      <c r="AG137" s="31"/>
      <c r="AL137" s="31"/>
      <c r="AQ137" s="31"/>
      <c r="AR137" s="31"/>
      <c r="AS137" s="31"/>
    </row>
    <row r="138" spans="11:45" s="18" customFormat="1" x14ac:dyDescent="0.15">
      <c r="K138" s="32" t="str">
        <f>IFERROR(VLOOKUP(登记表!C138,计分标准!A76:B98,2,FALSE),"")</f>
        <v/>
      </c>
      <c r="L138" s="30"/>
      <c r="M138" s="30"/>
      <c r="N138" s="34" t="str">
        <f>IFERROR(PRODUCT(J138,(VLOOKUP(登记表!C138,计分标准!A76:E98,4,FALSE))),"")</f>
        <v/>
      </c>
      <c r="O138" s="23"/>
      <c r="X138" s="30"/>
      <c r="Y138" s="31"/>
      <c r="AF138" s="30"/>
      <c r="AG138" s="31"/>
      <c r="AL138" s="31"/>
      <c r="AQ138" s="31"/>
      <c r="AR138" s="31"/>
      <c r="AS138" s="31"/>
    </row>
    <row r="139" spans="11:45" s="18" customFormat="1" x14ac:dyDescent="0.15">
      <c r="K139" s="32" t="str">
        <f>IFERROR(VLOOKUP(登记表!C139,计分标准!A77:B99,2,FALSE),"")</f>
        <v/>
      </c>
      <c r="L139" s="30"/>
      <c r="M139" s="30"/>
      <c r="N139" s="34" t="str">
        <f>IFERROR(PRODUCT(J139,(VLOOKUP(登记表!C139,计分标准!A77:E99,4,FALSE))),"")</f>
        <v/>
      </c>
      <c r="O139" s="23"/>
      <c r="X139" s="30"/>
      <c r="Y139" s="31"/>
      <c r="AF139" s="30"/>
      <c r="AG139" s="31"/>
      <c r="AL139" s="31"/>
      <c r="AQ139" s="31"/>
      <c r="AR139" s="31"/>
      <c r="AS139" s="31"/>
    </row>
    <row r="140" spans="11:45" s="18" customFormat="1" x14ac:dyDescent="0.15">
      <c r="K140" s="32" t="str">
        <f>IFERROR(VLOOKUP(登记表!C140,计分标准!A78:B100,2,FALSE),"")</f>
        <v/>
      </c>
      <c r="L140" s="30"/>
      <c r="M140" s="30"/>
      <c r="N140" s="34" t="str">
        <f>IFERROR(PRODUCT(J140,(VLOOKUP(登记表!C140,计分标准!A78:E100,4,FALSE))),"")</f>
        <v/>
      </c>
      <c r="O140" s="23"/>
      <c r="X140" s="30"/>
      <c r="Y140" s="31"/>
      <c r="AF140" s="30"/>
      <c r="AG140" s="31"/>
      <c r="AL140" s="31"/>
      <c r="AQ140" s="31"/>
      <c r="AR140" s="31"/>
      <c r="AS140" s="31"/>
    </row>
    <row r="141" spans="11:45" s="18" customFormat="1" x14ac:dyDescent="0.15">
      <c r="K141" s="32" t="str">
        <f>IFERROR(VLOOKUP(登记表!C141,计分标准!A79:B101,2,FALSE),"")</f>
        <v/>
      </c>
      <c r="L141" s="30"/>
      <c r="M141" s="30"/>
      <c r="N141" s="34" t="str">
        <f>IFERROR(PRODUCT(J141,(VLOOKUP(登记表!C141,计分标准!A79:E101,4,FALSE))),"")</f>
        <v/>
      </c>
      <c r="O141" s="23"/>
      <c r="X141" s="30"/>
      <c r="Y141" s="31"/>
      <c r="AF141" s="30"/>
      <c r="AG141" s="31"/>
      <c r="AL141" s="31"/>
      <c r="AQ141" s="31"/>
      <c r="AR141" s="31"/>
      <c r="AS141" s="31"/>
    </row>
    <row r="142" spans="11:45" s="18" customFormat="1" x14ac:dyDescent="0.15">
      <c r="K142" s="32" t="str">
        <f>IFERROR(VLOOKUP(登记表!C142,计分标准!A80:B102,2,FALSE),"")</f>
        <v/>
      </c>
      <c r="L142" s="30"/>
      <c r="M142" s="30"/>
      <c r="N142" s="34" t="str">
        <f>IFERROR(PRODUCT(J142,(VLOOKUP(登记表!C142,计分标准!A80:E102,4,FALSE))),"")</f>
        <v/>
      </c>
      <c r="O142" s="23"/>
      <c r="X142" s="30"/>
      <c r="Y142" s="31"/>
      <c r="AF142" s="30"/>
      <c r="AG142" s="31"/>
      <c r="AL142" s="31"/>
      <c r="AQ142" s="31"/>
      <c r="AR142" s="31"/>
      <c r="AS142" s="31"/>
    </row>
    <row r="143" spans="11:45" s="18" customFormat="1" x14ac:dyDescent="0.15">
      <c r="K143" s="32" t="str">
        <f>IFERROR(VLOOKUP(登记表!C143,计分标准!A83:B103,2,FALSE),"")</f>
        <v/>
      </c>
      <c r="L143" s="30"/>
      <c r="M143" s="30"/>
      <c r="N143" s="34" t="str">
        <f>IFERROR(PRODUCT(J143,(VLOOKUP(登记表!C143,计分标准!A83:E103,4,FALSE))),"")</f>
        <v/>
      </c>
      <c r="O143" s="23"/>
      <c r="X143" s="30"/>
      <c r="Y143" s="31"/>
      <c r="AF143" s="30"/>
      <c r="AG143" s="31"/>
      <c r="AL143" s="31"/>
      <c r="AQ143" s="31"/>
      <c r="AR143" s="31"/>
      <c r="AS143" s="31"/>
    </row>
    <row r="144" spans="11:45" s="18" customFormat="1" x14ac:dyDescent="0.15">
      <c r="K144" s="32" t="str">
        <f>IFERROR(VLOOKUP(登记表!C144,计分标准!A84:B104,2,FALSE),"")</f>
        <v/>
      </c>
      <c r="L144" s="30"/>
      <c r="M144" s="30"/>
      <c r="N144" s="34" t="str">
        <f>IFERROR(PRODUCT(J144,(VLOOKUP(登记表!C144,计分标准!A84:E104,4,FALSE))),"")</f>
        <v/>
      </c>
      <c r="O144" s="23"/>
      <c r="X144" s="30"/>
      <c r="Y144" s="31"/>
      <c r="AF144" s="30"/>
      <c r="AG144" s="31"/>
      <c r="AL144" s="31"/>
      <c r="AQ144" s="31"/>
      <c r="AR144" s="31"/>
      <c r="AS144" s="31"/>
    </row>
    <row r="145" spans="11:45" s="18" customFormat="1" x14ac:dyDescent="0.15">
      <c r="K145" s="32" t="str">
        <f>IFERROR(VLOOKUP(登记表!C145,计分标准!A85:B105,2,FALSE),"")</f>
        <v/>
      </c>
      <c r="L145" s="30"/>
      <c r="M145" s="30"/>
      <c r="N145" s="34" t="str">
        <f>IFERROR(PRODUCT(J145,(VLOOKUP(登记表!C145,计分标准!A85:E105,4,FALSE))),"")</f>
        <v/>
      </c>
      <c r="O145" s="23"/>
      <c r="X145" s="30"/>
      <c r="Y145" s="31"/>
      <c r="AF145" s="30"/>
      <c r="AG145" s="31"/>
      <c r="AL145" s="31"/>
      <c r="AQ145" s="31"/>
      <c r="AR145" s="31"/>
      <c r="AS145" s="31"/>
    </row>
    <row r="146" spans="11:45" s="18" customFormat="1" x14ac:dyDescent="0.15">
      <c r="K146" s="32" t="str">
        <f>IFERROR(VLOOKUP(登记表!C146,计分标准!A86:B106,2,FALSE),"")</f>
        <v/>
      </c>
      <c r="L146" s="30"/>
      <c r="M146" s="30"/>
      <c r="N146" s="34" t="str">
        <f>IFERROR(PRODUCT(J146,(VLOOKUP(登记表!C146,计分标准!A86:E106,4,FALSE))),"")</f>
        <v/>
      </c>
      <c r="O146" s="23"/>
      <c r="X146" s="30"/>
      <c r="Y146" s="31"/>
      <c r="AF146" s="30"/>
      <c r="AG146" s="31"/>
      <c r="AL146" s="31"/>
      <c r="AQ146" s="31"/>
      <c r="AR146" s="31"/>
      <c r="AS146" s="31"/>
    </row>
    <row r="147" spans="11:45" s="18" customFormat="1" x14ac:dyDescent="0.15">
      <c r="K147" s="32" t="str">
        <f>IFERROR(VLOOKUP(登记表!C147,计分标准!A87:B107,2,FALSE),"")</f>
        <v/>
      </c>
      <c r="L147" s="30"/>
      <c r="M147" s="30"/>
      <c r="N147" s="34" t="str">
        <f>IFERROR(PRODUCT(J147,(VLOOKUP(登记表!C147,计分标准!A87:E107,4,FALSE))),"")</f>
        <v/>
      </c>
      <c r="O147" s="23"/>
      <c r="X147" s="30"/>
      <c r="Y147" s="31"/>
      <c r="AF147" s="30"/>
      <c r="AG147" s="31"/>
      <c r="AL147" s="31"/>
      <c r="AQ147" s="31"/>
      <c r="AR147" s="31"/>
      <c r="AS147" s="31"/>
    </row>
    <row r="148" spans="11:45" s="18" customFormat="1" x14ac:dyDescent="0.15">
      <c r="K148" s="32" t="str">
        <f>IFERROR(VLOOKUP(登记表!C148,计分标准!A88:B108,2,FALSE),"")</f>
        <v/>
      </c>
      <c r="L148" s="30"/>
      <c r="M148" s="30"/>
      <c r="N148" s="34" t="str">
        <f>IFERROR(PRODUCT(J148,(VLOOKUP(登记表!C148,计分标准!A88:E108,4,FALSE))),"")</f>
        <v/>
      </c>
      <c r="O148" s="23"/>
      <c r="X148" s="30"/>
      <c r="Y148" s="31"/>
      <c r="AF148" s="30"/>
      <c r="AG148" s="31"/>
      <c r="AL148" s="31"/>
      <c r="AQ148" s="31"/>
      <c r="AR148" s="31"/>
      <c r="AS148" s="31"/>
    </row>
    <row r="149" spans="11:45" s="18" customFormat="1" x14ac:dyDescent="0.15">
      <c r="K149" s="32" t="str">
        <f>IFERROR(VLOOKUP(登记表!C149,计分标准!A89:B109,2,FALSE),"")</f>
        <v/>
      </c>
      <c r="L149" s="30"/>
      <c r="M149" s="30"/>
      <c r="N149" s="34" t="str">
        <f>IFERROR(PRODUCT(J149,(VLOOKUP(登记表!C149,计分标准!A89:E109,4,FALSE))),"")</f>
        <v/>
      </c>
      <c r="O149" s="23"/>
      <c r="X149" s="30"/>
      <c r="Y149" s="31"/>
      <c r="AF149" s="30"/>
      <c r="AG149" s="31"/>
      <c r="AL149" s="31"/>
      <c r="AQ149" s="31"/>
      <c r="AR149" s="31"/>
      <c r="AS149" s="31"/>
    </row>
    <row r="150" spans="11:45" s="18" customFormat="1" x14ac:dyDescent="0.15">
      <c r="K150" s="32" t="str">
        <f>IFERROR(VLOOKUP(登记表!C150,计分标准!A90:B110,2,FALSE),"")</f>
        <v/>
      </c>
      <c r="L150" s="30"/>
      <c r="M150" s="30"/>
      <c r="N150" s="34" t="str">
        <f>IFERROR(PRODUCT(J150,(VLOOKUP(登记表!C150,计分标准!A90:E110,4,FALSE))),"")</f>
        <v/>
      </c>
      <c r="O150" s="23"/>
      <c r="X150" s="30"/>
      <c r="Y150" s="31"/>
      <c r="AF150" s="30"/>
      <c r="AG150" s="31"/>
      <c r="AL150" s="31"/>
      <c r="AQ150" s="31"/>
      <c r="AR150" s="31"/>
      <c r="AS150" s="31"/>
    </row>
    <row r="151" spans="11:45" s="18" customFormat="1" x14ac:dyDescent="0.15">
      <c r="K151" s="32" t="str">
        <f>IFERROR(VLOOKUP(登记表!C151,计分标准!A91:B111,2,FALSE),"")</f>
        <v/>
      </c>
      <c r="L151" s="30"/>
      <c r="M151" s="30"/>
      <c r="N151" s="34" t="str">
        <f>IFERROR(PRODUCT(J151,(VLOOKUP(登记表!C151,计分标准!A91:E111,4,FALSE))),"")</f>
        <v/>
      </c>
      <c r="O151" s="23"/>
      <c r="X151" s="30"/>
      <c r="Y151" s="31"/>
      <c r="AF151" s="30"/>
      <c r="AG151" s="31"/>
      <c r="AL151" s="31"/>
      <c r="AQ151" s="31"/>
      <c r="AR151" s="31"/>
      <c r="AS151" s="31"/>
    </row>
    <row r="152" spans="11:45" s="18" customFormat="1" x14ac:dyDescent="0.15">
      <c r="K152" s="32" t="str">
        <f>IFERROR(VLOOKUP(登记表!C152,计分标准!A92:B112,2,FALSE),"")</f>
        <v/>
      </c>
      <c r="L152" s="30"/>
      <c r="M152" s="30"/>
      <c r="N152" s="34" t="str">
        <f>IFERROR(PRODUCT(J152,(VLOOKUP(登记表!C152,计分标准!A92:E112,4,FALSE))),"")</f>
        <v/>
      </c>
      <c r="O152" s="23"/>
      <c r="X152" s="30"/>
      <c r="Y152" s="31"/>
      <c r="AF152" s="30"/>
      <c r="AG152" s="31"/>
      <c r="AL152" s="31"/>
      <c r="AQ152" s="31"/>
      <c r="AR152" s="31"/>
      <c r="AS152" s="31"/>
    </row>
    <row r="153" spans="11:45" s="18" customFormat="1" x14ac:dyDescent="0.15">
      <c r="K153" s="32" t="str">
        <f>IFERROR(VLOOKUP(登记表!C153,计分标准!A93:B113,2,FALSE),"")</f>
        <v/>
      </c>
      <c r="L153" s="30"/>
      <c r="M153" s="30"/>
      <c r="N153" s="34" t="str">
        <f>IFERROR(PRODUCT(J153,(VLOOKUP(登记表!C153,计分标准!A93:E113,4,FALSE))),"")</f>
        <v/>
      </c>
      <c r="O153" s="23"/>
      <c r="X153" s="30"/>
      <c r="Y153" s="31"/>
      <c r="AF153" s="30"/>
      <c r="AG153" s="31"/>
      <c r="AL153" s="31"/>
      <c r="AQ153" s="31"/>
      <c r="AR153" s="31"/>
      <c r="AS153" s="31"/>
    </row>
    <row r="154" spans="11:45" s="18" customFormat="1" x14ac:dyDescent="0.15">
      <c r="K154" s="32" t="str">
        <f>IFERROR(VLOOKUP(登记表!C154,计分标准!A94:B114,2,FALSE),"")</f>
        <v/>
      </c>
      <c r="L154" s="30"/>
      <c r="M154" s="30"/>
      <c r="N154" s="34" t="str">
        <f>IFERROR(PRODUCT(J154,(VLOOKUP(登记表!C154,计分标准!A94:E114,4,FALSE))),"")</f>
        <v/>
      </c>
      <c r="O154" s="23"/>
      <c r="X154" s="30"/>
      <c r="Y154" s="31"/>
      <c r="AF154" s="30"/>
      <c r="AG154" s="31"/>
      <c r="AL154" s="31"/>
      <c r="AQ154" s="31"/>
      <c r="AR154" s="31"/>
      <c r="AS154" s="31"/>
    </row>
    <row r="155" spans="11:45" s="18" customFormat="1" x14ac:dyDescent="0.15">
      <c r="K155" s="32" t="str">
        <f>IFERROR(VLOOKUP(登记表!C155,计分标准!A95:B115,2,FALSE),"")</f>
        <v/>
      </c>
      <c r="L155" s="30"/>
      <c r="M155" s="30"/>
      <c r="N155" s="34" t="str">
        <f>IFERROR(PRODUCT(J155,(VLOOKUP(登记表!C155,计分标准!A95:E115,4,FALSE))),"")</f>
        <v/>
      </c>
      <c r="O155" s="23"/>
      <c r="X155" s="30"/>
      <c r="Y155" s="31"/>
      <c r="AF155" s="30"/>
      <c r="AG155" s="31"/>
      <c r="AL155" s="31"/>
      <c r="AQ155" s="31"/>
      <c r="AR155" s="31"/>
      <c r="AS155" s="31"/>
    </row>
    <row r="156" spans="11:45" s="18" customFormat="1" x14ac:dyDescent="0.15">
      <c r="K156" s="32" t="str">
        <f>IFERROR(VLOOKUP(登记表!C156,计分标准!A96:B116,2,FALSE),"")</f>
        <v/>
      </c>
      <c r="L156" s="30"/>
      <c r="M156" s="30"/>
      <c r="N156" s="34" t="str">
        <f>IFERROR(PRODUCT(J156,(VLOOKUP(登记表!C156,计分标准!A96:E116,4,FALSE))),"")</f>
        <v/>
      </c>
      <c r="O156" s="23"/>
      <c r="X156" s="30"/>
      <c r="Y156" s="31"/>
      <c r="AF156" s="30"/>
      <c r="AG156" s="31"/>
      <c r="AL156" s="31"/>
      <c r="AQ156" s="31"/>
      <c r="AR156" s="31"/>
      <c r="AS156" s="31"/>
    </row>
    <row r="157" spans="11:45" s="18" customFormat="1" x14ac:dyDescent="0.15">
      <c r="K157" s="32" t="str">
        <f>IFERROR(VLOOKUP(登记表!C157,计分标准!A97:B117,2,FALSE),"")</f>
        <v/>
      </c>
      <c r="L157" s="30"/>
      <c r="M157" s="30"/>
      <c r="N157" s="34" t="str">
        <f>IFERROR(PRODUCT(J157,(VLOOKUP(登记表!C157,计分标准!A97:E117,4,FALSE))),"")</f>
        <v/>
      </c>
      <c r="O157" s="23"/>
      <c r="X157" s="30"/>
      <c r="Y157" s="31"/>
      <c r="AF157" s="30"/>
      <c r="AG157" s="31"/>
      <c r="AL157" s="31"/>
      <c r="AQ157" s="31"/>
      <c r="AR157" s="31"/>
      <c r="AS157" s="31"/>
    </row>
    <row r="158" spans="11:45" s="18" customFormat="1" x14ac:dyDescent="0.15">
      <c r="K158" s="32" t="str">
        <f>IFERROR(VLOOKUP(登记表!C158,计分标准!A98:B118,2,FALSE),"")</f>
        <v/>
      </c>
      <c r="L158" s="30"/>
      <c r="M158" s="30"/>
      <c r="N158" s="34" t="str">
        <f>IFERROR(PRODUCT(J158,(VLOOKUP(登记表!C158,计分标准!A98:E118,4,FALSE))),"")</f>
        <v/>
      </c>
      <c r="O158" s="23"/>
      <c r="X158" s="30"/>
      <c r="Y158" s="31"/>
      <c r="AF158" s="30"/>
      <c r="AG158" s="31"/>
      <c r="AL158" s="31"/>
      <c r="AQ158" s="31"/>
      <c r="AR158" s="31"/>
      <c r="AS158" s="31"/>
    </row>
    <row r="159" spans="11:45" s="18" customFormat="1" x14ac:dyDescent="0.15">
      <c r="K159" s="32" t="str">
        <f>IFERROR(VLOOKUP(登记表!C159,计分标准!A99:B119,2,FALSE),"")</f>
        <v/>
      </c>
      <c r="L159" s="30"/>
      <c r="M159" s="30"/>
      <c r="N159" s="34" t="str">
        <f>IFERROR(PRODUCT(J159,(VLOOKUP(登记表!C159,计分标准!A99:E119,4,FALSE))),"")</f>
        <v/>
      </c>
      <c r="O159" s="23"/>
      <c r="X159" s="30"/>
      <c r="Y159" s="31"/>
      <c r="AF159" s="30"/>
      <c r="AG159" s="31"/>
      <c r="AL159" s="31"/>
      <c r="AQ159" s="31"/>
      <c r="AR159" s="31"/>
      <c r="AS159" s="31"/>
    </row>
    <row r="160" spans="11:45" s="18" customFormat="1" x14ac:dyDescent="0.15">
      <c r="K160" s="32" t="str">
        <f>IFERROR(VLOOKUP(登记表!C160,计分标准!A100:B120,2,FALSE),"")</f>
        <v/>
      </c>
      <c r="L160" s="30"/>
      <c r="M160" s="30"/>
      <c r="N160" s="34" t="str">
        <f>IFERROR(PRODUCT(J160,(VLOOKUP(登记表!C160,计分标准!A100:E120,4,FALSE))),"")</f>
        <v/>
      </c>
      <c r="O160" s="23"/>
      <c r="X160" s="30"/>
      <c r="Y160" s="31"/>
      <c r="AF160" s="30"/>
      <c r="AG160" s="31"/>
      <c r="AL160" s="31"/>
      <c r="AQ160" s="31"/>
      <c r="AR160" s="31"/>
      <c r="AS160" s="31"/>
    </row>
    <row r="161" spans="11:45" s="18" customFormat="1" x14ac:dyDescent="0.15">
      <c r="K161" s="32" t="str">
        <f>IFERROR(VLOOKUP(登记表!C161,计分标准!A101:B121,2,FALSE),"")</f>
        <v/>
      </c>
      <c r="L161" s="30"/>
      <c r="M161" s="30"/>
      <c r="N161" s="34" t="str">
        <f>IFERROR(PRODUCT(J161,(VLOOKUP(登记表!C161,计分标准!A101:E121,4,FALSE))),"")</f>
        <v/>
      </c>
      <c r="O161" s="23"/>
      <c r="X161" s="30"/>
      <c r="Y161" s="31"/>
      <c r="AF161" s="30"/>
      <c r="AG161" s="31"/>
      <c r="AL161" s="31"/>
      <c r="AQ161" s="31"/>
      <c r="AR161" s="31"/>
      <c r="AS161" s="31"/>
    </row>
    <row r="162" spans="11:45" s="18" customFormat="1" x14ac:dyDescent="0.15">
      <c r="K162" s="32" t="str">
        <f>IFERROR(VLOOKUP(登记表!C162,计分标准!A102:B122,2,FALSE),"")</f>
        <v/>
      </c>
      <c r="L162" s="30"/>
      <c r="M162" s="30"/>
      <c r="N162" s="34" t="str">
        <f>IFERROR(PRODUCT(J162,(VLOOKUP(登记表!C162,计分标准!A102:E122,4,FALSE))),"")</f>
        <v/>
      </c>
      <c r="O162" s="23"/>
      <c r="X162" s="30"/>
      <c r="Y162" s="31"/>
      <c r="AF162" s="30"/>
      <c r="AG162" s="31"/>
      <c r="AL162" s="31"/>
      <c r="AQ162" s="31"/>
      <c r="AR162" s="31"/>
      <c r="AS162" s="31"/>
    </row>
    <row r="163" spans="11:45" s="18" customFormat="1" x14ac:dyDescent="0.15">
      <c r="K163" s="32" t="str">
        <f>IFERROR(VLOOKUP(登记表!C163,计分标准!A103:B123,2,FALSE),"")</f>
        <v/>
      </c>
      <c r="L163" s="30"/>
      <c r="M163" s="30"/>
      <c r="N163" s="34" t="str">
        <f>IFERROR(PRODUCT(J163,(VLOOKUP(登记表!C163,计分标准!A103:E123,4,FALSE))),"")</f>
        <v/>
      </c>
      <c r="O163" s="23"/>
      <c r="X163" s="30"/>
      <c r="Y163" s="31"/>
      <c r="AF163" s="30"/>
      <c r="AG163" s="31"/>
      <c r="AL163" s="31"/>
      <c r="AQ163" s="31"/>
      <c r="AR163" s="31"/>
      <c r="AS163" s="31"/>
    </row>
    <row r="164" spans="11:45" s="18" customFormat="1" x14ac:dyDescent="0.15">
      <c r="K164" s="32" t="str">
        <f>IFERROR(VLOOKUP(登记表!C164,计分标准!A104:B124,2,FALSE),"")</f>
        <v/>
      </c>
      <c r="L164" s="30"/>
      <c r="M164" s="30"/>
      <c r="N164" s="34" t="str">
        <f>IFERROR(PRODUCT(J164,(VLOOKUP(登记表!C164,计分标准!A104:E124,4,FALSE))),"")</f>
        <v/>
      </c>
      <c r="O164" s="23"/>
      <c r="X164" s="30"/>
      <c r="Y164" s="31"/>
      <c r="AF164" s="30"/>
      <c r="AG164" s="31"/>
      <c r="AL164" s="31"/>
      <c r="AQ164" s="31"/>
      <c r="AR164" s="31"/>
      <c r="AS164" s="31"/>
    </row>
    <row r="165" spans="11:45" s="18" customFormat="1" x14ac:dyDescent="0.15">
      <c r="K165" s="32" t="str">
        <f>IFERROR(VLOOKUP(登记表!C165,计分标准!A105:B125,2,FALSE),"")</f>
        <v/>
      </c>
      <c r="L165" s="30"/>
      <c r="M165" s="30"/>
      <c r="N165" s="34" t="str">
        <f>IFERROR(PRODUCT(J165,(VLOOKUP(登记表!C165,计分标准!A105:E125,4,FALSE))),"")</f>
        <v/>
      </c>
      <c r="O165" s="23"/>
      <c r="X165" s="30"/>
      <c r="Y165" s="31"/>
      <c r="AF165" s="30"/>
      <c r="AG165" s="31"/>
      <c r="AL165" s="31"/>
      <c r="AQ165" s="31"/>
      <c r="AR165" s="31"/>
      <c r="AS165" s="31"/>
    </row>
    <row r="166" spans="11:45" s="18" customFormat="1" x14ac:dyDescent="0.15">
      <c r="K166" s="32" t="str">
        <f>IFERROR(VLOOKUP(登记表!C166,计分标准!A106:B126,2,FALSE),"")</f>
        <v/>
      </c>
      <c r="L166" s="30"/>
      <c r="M166" s="30"/>
      <c r="N166" s="34" t="str">
        <f>IFERROR(PRODUCT(J166,(VLOOKUP(登记表!C166,计分标准!A106:E126,4,FALSE))),"")</f>
        <v/>
      </c>
      <c r="O166" s="23"/>
      <c r="X166" s="30"/>
      <c r="Y166" s="31"/>
      <c r="AF166" s="30"/>
      <c r="AG166" s="31"/>
      <c r="AL166" s="31"/>
      <c r="AQ166" s="31"/>
      <c r="AR166" s="31"/>
      <c r="AS166" s="31"/>
    </row>
    <row r="167" spans="11:45" s="18" customFormat="1" x14ac:dyDescent="0.15">
      <c r="K167" s="32" t="str">
        <f>IFERROR(VLOOKUP(登记表!C167,计分标准!A107:B127,2,FALSE),"")</f>
        <v/>
      </c>
      <c r="L167" s="30"/>
      <c r="M167" s="30"/>
      <c r="N167" s="34" t="str">
        <f>IFERROR(PRODUCT(J167,(VLOOKUP(登记表!C167,计分标准!A107:E127,4,FALSE))),"")</f>
        <v/>
      </c>
      <c r="O167" s="23"/>
      <c r="X167" s="30"/>
      <c r="Y167" s="31"/>
      <c r="AF167" s="30"/>
      <c r="AG167" s="31"/>
      <c r="AL167" s="31"/>
      <c r="AQ167" s="31"/>
      <c r="AR167" s="31"/>
      <c r="AS167" s="31"/>
    </row>
    <row r="168" spans="11:45" s="18" customFormat="1" x14ac:dyDescent="0.15">
      <c r="K168" s="32" t="str">
        <f>IFERROR(VLOOKUP(登记表!C168,计分标准!A108:B128,2,FALSE),"")</f>
        <v/>
      </c>
      <c r="L168" s="30"/>
      <c r="M168" s="30"/>
      <c r="N168" s="34" t="str">
        <f>IFERROR(PRODUCT(J168,(VLOOKUP(登记表!C168,计分标准!A108:E128,4,FALSE))),"")</f>
        <v/>
      </c>
      <c r="O168" s="23"/>
      <c r="X168" s="30"/>
      <c r="Y168" s="31"/>
      <c r="AF168" s="30"/>
      <c r="AG168" s="31"/>
      <c r="AL168" s="31"/>
      <c r="AQ168" s="31"/>
      <c r="AR168" s="31"/>
      <c r="AS168" s="31"/>
    </row>
    <row r="169" spans="11:45" s="18" customFormat="1" x14ac:dyDescent="0.15">
      <c r="K169" s="32" t="str">
        <f>IFERROR(VLOOKUP(登记表!C169,计分标准!A109:B129,2,FALSE),"")</f>
        <v/>
      </c>
      <c r="L169" s="30"/>
      <c r="M169" s="30"/>
      <c r="N169" s="34" t="str">
        <f>IFERROR(PRODUCT(J169,(VLOOKUP(登记表!C169,计分标准!A109:E129,4,FALSE))),"")</f>
        <v/>
      </c>
      <c r="O169" s="23"/>
      <c r="X169" s="30"/>
      <c r="Y169" s="31"/>
      <c r="AF169" s="30"/>
      <c r="AG169" s="31"/>
      <c r="AL169" s="31"/>
      <c r="AQ169" s="31"/>
      <c r="AR169" s="31"/>
      <c r="AS169" s="31"/>
    </row>
    <row r="170" spans="11:45" s="18" customFormat="1" x14ac:dyDescent="0.15">
      <c r="K170" s="32" t="str">
        <f>IFERROR(VLOOKUP(登记表!C170,计分标准!A110:B130,2,FALSE),"")</f>
        <v/>
      </c>
      <c r="L170" s="30"/>
      <c r="M170" s="30"/>
      <c r="N170" s="34" t="str">
        <f>IFERROR(PRODUCT(J170,(VLOOKUP(登记表!C170,计分标准!A110:E130,4,FALSE))),"")</f>
        <v/>
      </c>
      <c r="O170" s="23"/>
      <c r="X170" s="30"/>
      <c r="Y170" s="31"/>
      <c r="AF170" s="30"/>
      <c r="AG170" s="31"/>
      <c r="AL170" s="31"/>
      <c r="AQ170" s="31"/>
      <c r="AR170" s="31"/>
      <c r="AS170" s="31"/>
    </row>
    <row r="171" spans="11:45" s="18" customFormat="1" x14ac:dyDescent="0.15">
      <c r="K171" s="32" t="str">
        <f>IFERROR(VLOOKUP(登记表!C171,计分标准!A111:B131,2,FALSE),"")</f>
        <v/>
      </c>
      <c r="L171" s="30"/>
      <c r="M171" s="30"/>
      <c r="N171" s="34" t="str">
        <f>IFERROR(PRODUCT(J171,(VLOOKUP(登记表!C171,计分标准!A111:E131,4,FALSE))),"")</f>
        <v/>
      </c>
      <c r="O171" s="23"/>
      <c r="X171" s="30"/>
      <c r="Y171" s="31"/>
      <c r="AF171" s="30"/>
      <c r="AG171" s="31"/>
      <c r="AL171" s="31"/>
      <c r="AQ171" s="31"/>
      <c r="AR171" s="31"/>
      <c r="AS171" s="31"/>
    </row>
    <row r="172" spans="11:45" s="18" customFormat="1" x14ac:dyDescent="0.15">
      <c r="K172" s="32" t="str">
        <f>IFERROR(VLOOKUP(登记表!C172,计分标准!A112:B132,2,FALSE),"")</f>
        <v/>
      </c>
      <c r="L172" s="30"/>
      <c r="M172" s="30"/>
      <c r="N172" s="34" t="str">
        <f>IFERROR(PRODUCT(J172,(VLOOKUP(登记表!C172,计分标准!A112:E132,4,FALSE))),"")</f>
        <v/>
      </c>
      <c r="O172" s="23"/>
      <c r="X172" s="30"/>
      <c r="Y172" s="31"/>
      <c r="AF172" s="30"/>
      <c r="AG172" s="31"/>
      <c r="AL172" s="31"/>
      <c r="AQ172" s="31"/>
      <c r="AR172" s="31"/>
      <c r="AS172" s="31"/>
    </row>
    <row r="173" spans="11:45" s="18" customFormat="1" x14ac:dyDescent="0.15">
      <c r="K173" s="32" t="str">
        <f>IFERROR(VLOOKUP(登记表!C173,计分标准!A113:B133,2,FALSE),"")</f>
        <v/>
      </c>
      <c r="L173" s="30"/>
      <c r="M173" s="30"/>
      <c r="N173" s="34" t="str">
        <f>IFERROR(PRODUCT(J173,(VLOOKUP(登记表!C173,计分标准!A113:E133,4,FALSE))),"")</f>
        <v/>
      </c>
      <c r="O173" s="23"/>
      <c r="X173" s="30"/>
      <c r="Y173" s="31"/>
      <c r="AF173" s="30"/>
      <c r="AG173" s="31"/>
      <c r="AL173" s="31"/>
      <c r="AQ173" s="31"/>
      <c r="AR173" s="31"/>
      <c r="AS173" s="31"/>
    </row>
    <row r="174" spans="11:45" s="18" customFormat="1" x14ac:dyDescent="0.15">
      <c r="K174" s="32" t="str">
        <f>IFERROR(VLOOKUP(登记表!C174,计分标准!A114:B134,2,FALSE),"")</f>
        <v/>
      </c>
      <c r="L174" s="30"/>
      <c r="M174" s="30"/>
      <c r="N174" s="34" t="str">
        <f>IFERROR(PRODUCT(J174,(VLOOKUP(登记表!C174,计分标准!A114:E134,4,FALSE))),"")</f>
        <v/>
      </c>
      <c r="O174" s="23"/>
      <c r="X174" s="30"/>
      <c r="Y174" s="31"/>
      <c r="AF174" s="30"/>
      <c r="AG174" s="31"/>
      <c r="AL174" s="31"/>
      <c r="AQ174" s="31"/>
      <c r="AR174" s="31"/>
      <c r="AS174" s="31"/>
    </row>
    <row r="175" spans="11:45" s="18" customFormat="1" x14ac:dyDescent="0.15">
      <c r="K175" s="32" t="str">
        <f>IFERROR(VLOOKUP(登记表!C175,计分标准!A115:B135,2,FALSE),"")</f>
        <v/>
      </c>
      <c r="L175" s="30"/>
      <c r="M175" s="30"/>
      <c r="N175" s="34" t="str">
        <f>IFERROR(PRODUCT(J175,(VLOOKUP(登记表!C175,计分标准!A115:E135,4,FALSE))),"")</f>
        <v/>
      </c>
      <c r="O175" s="23"/>
      <c r="X175" s="30"/>
      <c r="Y175" s="31"/>
      <c r="AF175" s="30"/>
      <c r="AG175" s="31"/>
      <c r="AL175" s="31"/>
      <c r="AQ175" s="31"/>
      <c r="AR175" s="31"/>
      <c r="AS175" s="31"/>
    </row>
    <row r="176" spans="11:45" s="18" customFormat="1" x14ac:dyDescent="0.15">
      <c r="K176" s="32" t="str">
        <f>IFERROR(VLOOKUP(登记表!C176,计分标准!A116:B136,2,FALSE),"")</f>
        <v/>
      </c>
      <c r="L176" s="30"/>
      <c r="M176" s="30"/>
      <c r="N176" s="34" t="str">
        <f>IFERROR(PRODUCT(J176,(VLOOKUP(登记表!C176,计分标准!A116:E136,4,FALSE))),"")</f>
        <v/>
      </c>
      <c r="O176" s="23"/>
      <c r="X176" s="30"/>
      <c r="Y176" s="31"/>
      <c r="AF176" s="30"/>
      <c r="AG176" s="31"/>
      <c r="AL176" s="31"/>
      <c r="AQ176" s="31"/>
      <c r="AR176" s="31"/>
      <c r="AS176" s="31"/>
    </row>
    <row r="177" spans="11:45" s="18" customFormat="1" x14ac:dyDescent="0.15">
      <c r="K177" s="32" t="str">
        <f>IFERROR(VLOOKUP(登记表!C177,计分标准!A117:B137,2,FALSE),"")</f>
        <v/>
      </c>
      <c r="L177" s="30"/>
      <c r="M177" s="30"/>
      <c r="N177" s="34" t="str">
        <f>IFERROR(PRODUCT(J177,(VLOOKUP(登记表!C177,计分标准!A117:E137,4,FALSE))),"")</f>
        <v/>
      </c>
      <c r="O177" s="23"/>
      <c r="X177" s="30"/>
      <c r="Y177" s="31"/>
      <c r="AF177" s="30"/>
      <c r="AG177" s="31"/>
      <c r="AL177" s="31"/>
      <c r="AQ177" s="31"/>
      <c r="AR177" s="31"/>
      <c r="AS177" s="31"/>
    </row>
    <row r="178" spans="11:45" s="18" customFormat="1" x14ac:dyDescent="0.15">
      <c r="K178" s="32" t="str">
        <f>IFERROR(VLOOKUP(登记表!C178,计分标准!A118:B138,2,FALSE),"")</f>
        <v/>
      </c>
      <c r="L178" s="30"/>
      <c r="M178" s="30"/>
      <c r="N178" s="34" t="str">
        <f>IFERROR(PRODUCT(J178,(VLOOKUP(登记表!C178,计分标准!A118:E138,4,FALSE))),"")</f>
        <v/>
      </c>
      <c r="O178" s="23"/>
      <c r="X178" s="30"/>
      <c r="Y178" s="31"/>
      <c r="AF178" s="30"/>
      <c r="AG178" s="31"/>
      <c r="AL178" s="31"/>
      <c r="AQ178" s="31"/>
      <c r="AR178" s="31"/>
      <c r="AS178" s="31"/>
    </row>
    <row r="179" spans="11:45" s="18" customFormat="1" x14ac:dyDescent="0.15">
      <c r="K179" s="32" t="str">
        <f>IFERROR(VLOOKUP(登记表!C179,计分标准!A119:B139,2,FALSE),"")</f>
        <v/>
      </c>
      <c r="L179" s="30"/>
      <c r="M179" s="30"/>
      <c r="N179" s="34" t="str">
        <f>IFERROR(PRODUCT(J179,(VLOOKUP(登记表!C179,计分标准!A119:E139,4,FALSE))),"")</f>
        <v/>
      </c>
      <c r="O179" s="23"/>
      <c r="X179" s="30"/>
      <c r="Y179" s="31"/>
      <c r="AF179" s="30"/>
      <c r="AG179" s="31"/>
      <c r="AL179" s="31"/>
      <c r="AQ179" s="31"/>
      <c r="AR179" s="31"/>
      <c r="AS179" s="31"/>
    </row>
    <row r="180" spans="11:45" s="18" customFormat="1" x14ac:dyDescent="0.15">
      <c r="K180" s="32" t="str">
        <f>IFERROR(VLOOKUP(登记表!C180,计分标准!A120:B140,2,FALSE),"")</f>
        <v/>
      </c>
      <c r="L180" s="30"/>
      <c r="M180" s="30"/>
      <c r="N180" s="34" t="str">
        <f>IFERROR(PRODUCT(J180,(VLOOKUP(登记表!C180,计分标准!A120:E140,4,FALSE))),"")</f>
        <v/>
      </c>
      <c r="O180" s="23"/>
      <c r="X180" s="30"/>
      <c r="Y180" s="31"/>
      <c r="AF180" s="30"/>
      <c r="AG180" s="31"/>
      <c r="AL180" s="31"/>
      <c r="AQ180" s="31"/>
      <c r="AR180" s="31"/>
      <c r="AS180" s="31"/>
    </row>
    <row r="181" spans="11:45" s="18" customFormat="1" x14ac:dyDescent="0.15">
      <c r="K181" s="32" t="str">
        <f>IFERROR(VLOOKUP(登记表!C181,计分标准!A121:B141,2,FALSE),"")</f>
        <v/>
      </c>
      <c r="L181" s="30"/>
      <c r="M181" s="30"/>
      <c r="N181" s="34" t="str">
        <f>IFERROR(PRODUCT(J181,(VLOOKUP(登记表!C181,计分标准!A121:E141,4,FALSE))),"")</f>
        <v/>
      </c>
      <c r="O181" s="23"/>
      <c r="X181" s="30"/>
      <c r="Y181" s="31"/>
      <c r="AF181" s="30"/>
      <c r="AG181" s="31"/>
      <c r="AL181" s="31"/>
      <c r="AQ181" s="31"/>
      <c r="AR181" s="31"/>
      <c r="AS181" s="31"/>
    </row>
    <row r="182" spans="11:45" s="18" customFormat="1" x14ac:dyDescent="0.15">
      <c r="K182" s="32" t="str">
        <f>IFERROR(VLOOKUP(登记表!C182,计分标准!A122:B142,2,FALSE),"")</f>
        <v/>
      </c>
      <c r="L182" s="30"/>
      <c r="M182" s="30"/>
      <c r="N182" s="34" t="str">
        <f>IFERROR(PRODUCT(J182,(VLOOKUP(登记表!C182,计分标准!A122:E142,4,FALSE))),"")</f>
        <v/>
      </c>
      <c r="O182" s="23"/>
      <c r="X182" s="30"/>
      <c r="Y182" s="31"/>
      <c r="AF182" s="30"/>
      <c r="AG182" s="31"/>
      <c r="AL182" s="31"/>
      <c r="AQ182" s="31"/>
      <c r="AR182" s="31"/>
      <c r="AS182" s="31"/>
    </row>
    <row r="183" spans="11:45" s="18" customFormat="1" x14ac:dyDescent="0.15">
      <c r="K183" s="32" t="str">
        <f>IFERROR(VLOOKUP(登记表!C183,计分标准!A123:B143,2,FALSE),"")</f>
        <v/>
      </c>
      <c r="L183" s="30"/>
      <c r="M183" s="30"/>
      <c r="N183" s="34" t="str">
        <f>IFERROR(PRODUCT(J183,(VLOOKUP(登记表!C183,计分标准!A123:E143,4,FALSE))),"")</f>
        <v/>
      </c>
      <c r="O183" s="23"/>
      <c r="X183" s="30"/>
      <c r="Y183" s="31"/>
      <c r="AF183" s="30"/>
      <c r="AG183" s="31"/>
      <c r="AL183" s="31"/>
      <c r="AQ183" s="31"/>
      <c r="AR183" s="31"/>
      <c r="AS183" s="31"/>
    </row>
    <row r="184" spans="11:45" s="18" customFormat="1" x14ac:dyDescent="0.15">
      <c r="K184" s="32" t="str">
        <f>IFERROR(VLOOKUP(登记表!C184,计分标准!A124:B144,2,FALSE),"")</f>
        <v/>
      </c>
      <c r="L184" s="30"/>
      <c r="M184" s="30"/>
      <c r="N184" s="34" t="str">
        <f>IFERROR(PRODUCT(J184,(VLOOKUP(登记表!C184,计分标准!A124:E144,4,FALSE))),"")</f>
        <v/>
      </c>
      <c r="O184" s="23"/>
      <c r="X184" s="30"/>
      <c r="Y184" s="31"/>
      <c r="AF184" s="30"/>
      <c r="AG184" s="31"/>
      <c r="AL184" s="31"/>
      <c r="AQ184" s="31"/>
      <c r="AR184" s="31"/>
      <c r="AS184" s="31"/>
    </row>
    <row r="185" spans="11:45" s="18" customFormat="1" x14ac:dyDescent="0.15">
      <c r="K185" s="32" t="str">
        <f>IFERROR(VLOOKUP(登记表!C185,计分标准!A125:B145,2,FALSE),"")</f>
        <v/>
      </c>
      <c r="L185" s="30"/>
      <c r="M185" s="30"/>
      <c r="N185" s="34" t="str">
        <f>IFERROR(PRODUCT(J185,(VLOOKUP(登记表!C185,计分标准!A125:E145,4,FALSE))),"")</f>
        <v/>
      </c>
      <c r="O185" s="23"/>
      <c r="X185" s="30"/>
      <c r="Y185" s="31"/>
      <c r="AF185" s="30"/>
      <c r="AG185" s="31"/>
      <c r="AL185" s="31"/>
      <c r="AQ185" s="31"/>
      <c r="AR185" s="31"/>
      <c r="AS185" s="31"/>
    </row>
    <row r="186" spans="11:45" s="18" customFormat="1" x14ac:dyDescent="0.15">
      <c r="K186" s="32" t="str">
        <f>IFERROR(VLOOKUP(登记表!C186,计分标准!A126:B146,2,FALSE),"")</f>
        <v/>
      </c>
      <c r="L186" s="30"/>
      <c r="M186" s="30"/>
      <c r="N186" s="34" t="str">
        <f>IFERROR(PRODUCT(J186,(VLOOKUP(登记表!C186,计分标准!A126:E146,4,FALSE))),"")</f>
        <v/>
      </c>
      <c r="O186" s="23"/>
      <c r="X186" s="30"/>
      <c r="Y186" s="31"/>
      <c r="AF186" s="30"/>
      <c r="AG186" s="31"/>
      <c r="AL186" s="31"/>
      <c r="AQ186" s="31"/>
      <c r="AR186" s="31"/>
      <c r="AS186" s="31"/>
    </row>
    <row r="187" spans="11:45" s="18" customFormat="1" x14ac:dyDescent="0.15">
      <c r="K187" s="32" t="str">
        <f>IFERROR(VLOOKUP(登记表!C187,计分标准!A127:B147,2,FALSE),"")</f>
        <v/>
      </c>
      <c r="L187" s="30"/>
      <c r="M187" s="30"/>
      <c r="N187" s="34" t="str">
        <f>IFERROR(PRODUCT(J187,(VLOOKUP(登记表!C187,计分标准!A127:E147,4,FALSE))),"")</f>
        <v/>
      </c>
      <c r="O187" s="23"/>
      <c r="X187" s="30"/>
      <c r="Y187" s="31"/>
      <c r="AF187" s="30"/>
      <c r="AG187" s="31"/>
      <c r="AL187" s="31"/>
      <c r="AQ187" s="31"/>
      <c r="AR187" s="31"/>
      <c r="AS187" s="31"/>
    </row>
    <row r="188" spans="11:45" s="18" customFormat="1" x14ac:dyDescent="0.15">
      <c r="K188" s="32" t="str">
        <f>IFERROR(VLOOKUP(登记表!C188,计分标准!A128:B148,2,FALSE),"")</f>
        <v/>
      </c>
      <c r="L188" s="30"/>
      <c r="M188" s="30"/>
      <c r="N188" s="34" t="str">
        <f>IFERROR(PRODUCT(J188,(VLOOKUP(登记表!C188,计分标准!A128:E148,4,FALSE))),"")</f>
        <v/>
      </c>
      <c r="O188" s="23"/>
      <c r="X188" s="30"/>
      <c r="Y188" s="31"/>
      <c r="AF188" s="30"/>
      <c r="AG188" s="31"/>
      <c r="AL188" s="31"/>
      <c r="AQ188" s="31"/>
      <c r="AR188" s="31"/>
      <c r="AS188" s="31"/>
    </row>
    <row r="189" spans="11:45" s="18" customFormat="1" x14ac:dyDescent="0.15">
      <c r="K189" s="32" t="str">
        <f>IFERROR(VLOOKUP(登记表!C189,计分标准!A129:B149,2,FALSE),"")</f>
        <v/>
      </c>
      <c r="L189" s="30"/>
      <c r="M189" s="30"/>
      <c r="N189" s="34" t="str">
        <f>IFERROR(PRODUCT(J189,(VLOOKUP(登记表!C189,计分标准!A129:E149,4,FALSE))),"")</f>
        <v/>
      </c>
      <c r="O189" s="23"/>
      <c r="X189" s="30"/>
      <c r="Y189" s="31"/>
      <c r="AF189" s="30"/>
      <c r="AG189" s="31"/>
      <c r="AL189" s="31"/>
      <c r="AQ189" s="31"/>
      <c r="AR189" s="31"/>
      <c r="AS189" s="31"/>
    </row>
    <row r="190" spans="11:45" s="18" customFormat="1" x14ac:dyDescent="0.15">
      <c r="K190" s="32" t="str">
        <f>IFERROR(VLOOKUP(登记表!C190,计分标准!A130:B150,2,FALSE),"")</f>
        <v/>
      </c>
      <c r="L190" s="30"/>
      <c r="M190" s="30"/>
      <c r="N190" s="34" t="str">
        <f>IFERROR(PRODUCT(J190,(VLOOKUP(登记表!C190,计分标准!A130:E150,4,FALSE))),"")</f>
        <v/>
      </c>
      <c r="O190" s="23"/>
      <c r="X190" s="30"/>
      <c r="Y190" s="31"/>
      <c r="AF190" s="30"/>
      <c r="AG190" s="31"/>
      <c r="AL190" s="31"/>
      <c r="AQ190" s="31"/>
      <c r="AR190" s="31"/>
      <c r="AS190" s="31"/>
    </row>
    <row r="191" spans="11:45" s="18" customFormat="1" x14ac:dyDescent="0.15">
      <c r="K191" s="32" t="str">
        <f>IFERROR(VLOOKUP(登记表!C191,计分标准!A131:B151,2,FALSE),"")</f>
        <v/>
      </c>
      <c r="L191" s="30"/>
      <c r="M191" s="30"/>
      <c r="N191" s="34" t="str">
        <f>IFERROR(PRODUCT(J191,(VLOOKUP(登记表!C191,计分标准!A131:E151,4,FALSE))),"")</f>
        <v/>
      </c>
      <c r="O191" s="23"/>
      <c r="X191" s="30"/>
      <c r="Y191" s="31"/>
      <c r="AF191" s="30"/>
      <c r="AG191" s="31"/>
      <c r="AL191" s="31"/>
      <c r="AQ191" s="31"/>
      <c r="AR191" s="31"/>
      <c r="AS191" s="31"/>
    </row>
    <row r="192" spans="11:45" s="18" customFormat="1" x14ac:dyDescent="0.15">
      <c r="K192" s="32" t="str">
        <f>IFERROR(VLOOKUP(登记表!C192,计分标准!A132:B152,2,FALSE),"")</f>
        <v/>
      </c>
      <c r="L192" s="30"/>
      <c r="M192" s="30"/>
      <c r="N192" s="34" t="str">
        <f>IFERROR(PRODUCT(J192,(VLOOKUP(登记表!C192,计分标准!A132:E152,4,FALSE))),"")</f>
        <v/>
      </c>
      <c r="O192" s="23"/>
      <c r="X192" s="30"/>
      <c r="Y192" s="31"/>
      <c r="AF192" s="30"/>
      <c r="AG192" s="31"/>
      <c r="AL192" s="31"/>
      <c r="AQ192" s="31"/>
      <c r="AR192" s="31"/>
      <c r="AS192" s="31"/>
    </row>
    <row r="193" spans="11:45" s="18" customFormat="1" x14ac:dyDescent="0.15">
      <c r="K193" s="32" t="str">
        <f>IFERROR(VLOOKUP(登记表!C193,计分标准!A133:B153,2,FALSE),"")</f>
        <v/>
      </c>
      <c r="L193" s="30"/>
      <c r="M193" s="30"/>
      <c r="N193" s="34" t="str">
        <f>IFERROR(PRODUCT(J193,(VLOOKUP(登记表!C193,计分标准!A133:E153,4,FALSE))),"")</f>
        <v/>
      </c>
      <c r="O193" s="23"/>
      <c r="X193" s="30"/>
      <c r="Y193" s="31"/>
      <c r="AF193" s="30"/>
      <c r="AG193" s="31"/>
      <c r="AL193" s="31"/>
      <c r="AQ193" s="31"/>
      <c r="AR193" s="31"/>
      <c r="AS193" s="31"/>
    </row>
    <row r="194" spans="11:45" s="18" customFormat="1" x14ac:dyDescent="0.15">
      <c r="K194" s="32" t="str">
        <f>IFERROR(VLOOKUP(登记表!C194,计分标准!A134:B154,2,FALSE),"")</f>
        <v/>
      </c>
      <c r="L194" s="30"/>
      <c r="M194" s="30"/>
      <c r="N194" s="34" t="str">
        <f>IFERROR(PRODUCT(J194,(VLOOKUP(登记表!C194,计分标准!A134:E154,4,FALSE))),"")</f>
        <v/>
      </c>
      <c r="O194" s="23"/>
      <c r="X194" s="30"/>
      <c r="Y194" s="31"/>
      <c r="AF194" s="30"/>
      <c r="AG194" s="31"/>
      <c r="AL194" s="31"/>
      <c r="AQ194" s="31"/>
      <c r="AR194" s="31"/>
      <c r="AS194" s="31"/>
    </row>
    <row r="195" spans="11:45" s="18" customFormat="1" x14ac:dyDescent="0.15">
      <c r="K195" s="32" t="str">
        <f>IFERROR(VLOOKUP(登记表!C195,计分标准!A135:B155,2,FALSE),"")</f>
        <v/>
      </c>
      <c r="L195" s="30"/>
      <c r="M195" s="30"/>
      <c r="N195" s="34" t="str">
        <f>IFERROR(PRODUCT(J195,(VLOOKUP(登记表!C195,计分标准!A135:E155,4,FALSE))),"")</f>
        <v/>
      </c>
      <c r="O195" s="23"/>
      <c r="X195" s="30"/>
      <c r="Y195" s="31"/>
      <c r="AF195" s="30"/>
      <c r="AG195" s="31"/>
      <c r="AL195" s="31"/>
      <c r="AQ195" s="31"/>
      <c r="AR195" s="31"/>
      <c r="AS195" s="31"/>
    </row>
    <row r="196" spans="11:45" s="18" customFormat="1" x14ac:dyDescent="0.15">
      <c r="K196" s="32" t="str">
        <f>IFERROR(VLOOKUP(登记表!C196,计分标准!A136:B156,2,FALSE),"")</f>
        <v/>
      </c>
      <c r="L196" s="30"/>
      <c r="M196" s="30"/>
      <c r="N196" s="34" t="str">
        <f>IFERROR(PRODUCT(J196,(VLOOKUP(登记表!C196,计分标准!A136:E156,4,FALSE))),"")</f>
        <v/>
      </c>
      <c r="O196" s="23"/>
      <c r="X196" s="30"/>
      <c r="Y196" s="31"/>
      <c r="AF196" s="30"/>
      <c r="AG196" s="31"/>
      <c r="AL196" s="31"/>
      <c r="AQ196" s="31"/>
      <c r="AR196" s="31"/>
      <c r="AS196" s="31"/>
    </row>
    <row r="197" spans="11:45" s="18" customFormat="1" x14ac:dyDescent="0.15">
      <c r="K197" s="32" t="str">
        <f>IFERROR(VLOOKUP(登记表!C197,计分标准!A137:B157,2,FALSE),"")</f>
        <v/>
      </c>
      <c r="L197" s="30"/>
      <c r="M197" s="30"/>
      <c r="N197" s="34" t="str">
        <f>IFERROR(PRODUCT(J197,(VLOOKUP(登记表!C197,计分标准!A137:E157,4,FALSE))),"")</f>
        <v/>
      </c>
      <c r="O197" s="23"/>
      <c r="X197" s="30"/>
      <c r="Y197" s="31"/>
      <c r="AF197" s="30"/>
      <c r="AG197" s="31"/>
      <c r="AL197" s="31"/>
      <c r="AQ197" s="31"/>
      <c r="AR197" s="31"/>
      <c r="AS197" s="31"/>
    </row>
    <row r="198" spans="11:45" s="18" customFormat="1" x14ac:dyDescent="0.15">
      <c r="K198" s="32" t="str">
        <f>IFERROR(VLOOKUP(登记表!C198,计分标准!A138:B158,2,FALSE),"")</f>
        <v/>
      </c>
      <c r="L198" s="30"/>
      <c r="M198" s="30"/>
      <c r="N198" s="34" t="str">
        <f>IFERROR(PRODUCT(J198,(VLOOKUP(登记表!C198,计分标准!A138:E158,4,FALSE))),"")</f>
        <v/>
      </c>
      <c r="O198" s="23"/>
      <c r="X198" s="30"/>
      <c r="Y198" s="31"/>
      <c r="AF198" s="30"/>
      <c r="AG198" s="31"/>
      <c r="AL198" s="31"/>
      <c r="AQ198" s="31"/>
      <c r="AR198" s="31"/>
      <c r="AS198" s="31"/>
    </row>
    <row r="199" spans="11:45" s="18" customFormat="1" x14ac:dyDescent="0.15">
      <c r="K199" s="32" t="str">
        <f>IFERROR(VLOOKUP(登记表!C199,计分标准!A139:B159,2,FALSE),"")</f>
        <v/>
      </c>
      <c r="L199" s="30"/>
      <c r="M199" s="30"/>
      <c r="N199" s="34" t="str">
        <f>IFERROR(PRODUCT(J199,(VLOOKUP(登记表!C199,计分标准!A139:E159,4,FALSE))),"")</f>
        <v/>
      </c>
      <c r="O199" s="23"/>
      <c r="X199" s="30"/>
      <c r="Y199" s="31"/>
      <c r="AF199" s="30"/>
      <c r="AG199" s="31"/>
      <c r="AL199" s="31"/>
      <c r="AQ199" s="31"/>
      <c r="AR199" s="31"/>
      <c r="AS199" s="31"/>
    </row>
    <row r="200" spans="11:45" s="18" customFormat="1" x14ac:dyDescent="0.15">
      <c r="K200" s="32" t="str">
        <f>IFERROR(VLOOKUP(登记表!C200,计分标准!A140:B160,2,FALSE),"")</f>
        <v/>
      </c>
      <c r="L200" s="30"/>
      <c r="M200" s="30"/>
      <c r="N200" s="34" t="str">
        <f>IFERROR(PRODUCT(J200,(VLOOKUP(登记表!C200,计分标准!A140:E160,4,FALSE))),"")</f>
        <v/>
      </c>
      <c r="O200" s="23"/>
      <c r="X200" s="30"/>
      <c r="Y200" s="31"/>
      <c r="AF200" s="30"/>
      <c r="AG200" s="31"/>
      <c r="AL200" s="31"/>
      <c r="AQ200" s="31"/>
      <c r="AR200" s="31"/>
      <c r="AS200" s="31"/>
    </row>
    <row r="201" spans="11:45" s="18" customFormat="1" x14ac:dyDescent="0.15">
      <c r="K201" s="32" t="str">
        <f>IFERROR(VLOOKUP(登记表!C201,计分标准!A141:B161,2,FALSE),"")</f>
        <v/>
      </c>
      <c r="L201" s="30"/>
      <c r="M201" s="30"/>
      <c r="N201" s="34" t="str">
        <f>IFERROR(PRODUCT(J201,(VLOOKUP(登记表!C201,计分标准!A141:E161,4,FALSE))),"")</f>
        <v/>
      </c>
      <c r="O201" s="23"/>
      <c r="X201" s="30"/>
      <c r="Y201" s="31"/>
      <c r="AF201" s="30"/>
      <c r="AG201" s="31"/>
      <c r="AL201" s="31"/>
      <c r="AQ201" s="31"/>
      <c r="AR201" s="31"/>
      <c r="AS201" s="31"/>
    </row>
    <row r="202" spans="11:45" s="18" customFormat="1" x14ac:dyDescent="0.15">
      <c r="K202" s="32" t="str">
        <f>IFERROR(VLOOKUP(登记表!C202,计分标准!A142:B162,2,FALSE),"")</f>
        <v/>
      </c>
      <c r="L202" s="30"/>
      <c r="M202" s="30"/>
      <c r="N202" s="34" t="str">
        <f>IFERROR(PRODUCT(J202,(VLOOKUP(登记表!C202,计分标准!A142:E162,4,FALSE))),"")</f>
        <v/>
      </c>
      <c r="O202" s="23"/>
      <c r="X202" s="30"/>
      <c r="Y202" s="31"/>
      <c r="AF202" s="30"/>
      <c r="AG202" s="31"/>
      <c r="AL202" s="31"/>
      <c r="AQ202" s="31"/>
      <c r="AR202" s="31"/>
      <c r="AS202" s="31"/>
    </row>
    <row r="203" spans="11:45" s="18" customFormat="1" x14ac:dyDescent="0.15">
      <c r="K203" s="32" t="str">
        <f>IFERROR(VLOOKUP(登记表!C203,计分标准!A143:B163,2,FALSE),"")</f>
        <v/>
      </c>
      <c r="L203" s="30"/>
      <c r="M203" s="30"/>
      <c r="N203" s="34" t="str">
        <f>IFERROR(PRODUCT(J203,(VLOOKUP(登记表!C203,计分标准!A143:E163,4,FALSE))),"")</f>
        <v/>
      </c>
      <c r="O203" s="23"/>
      <c r="X203" s="30"/>
      <c r="Y203" s="31"/>
      <c r="AF203" s="30"/>
      <c r="AG203" s="31"/>
      <c r="AL203" s="31"/>
      <c r="AQ203" s="31"/>
      <c r="AR203" s="31"/>
      <c r="AS203" s="31"/>
    </row>
    <row r="204" spans="11:45" s="18" customFormat="1" x14ac:dyDescent="0.15">
      <c r="K204" s="32" t="str">
        <f>IFERROR(VLOOKUP(登记表!C204,计分标准!A144:B164,2,FALSE),"")</f>
        <v/>
      </c>
      <c r="L204" s="30"/>
      <c r="M204" s="30"/>
      <c r="N204" s="34" t="str">
        <f>IFERROR(PRODUCT(J204,(VLOOKUP(登记表!C204,计分标准!A144:E164,4,FALSE))),"")</f>
        <v/>
      </c>
      <c r="O204" s="23"/>
      <c r="X204" s="30"/>
      <c r="Y204" s="31"/>
      <c r="AF204" s="30"/>
      <c r="AG204" s="31"/>
      <c r="AL204" s="31"/>
      <c r="AQ204" s="31"/>
      <c r="AR204" s="31"/>
      <c r="AS204" s="31"/>
    </row>
    <row r="205" spans="11:45" s="18" customFormat="1" x14ac:dyDescent="0.15">
      <c r="K205" s="32" t="str">
        <f>IFERROR(VLOOKUP(登记表!C205,计分标准!A145:B165,2,FALSE),"")</f>
        <v/>
      </c>
      <c r="L205" s="30"/>
      <c r="M205" s="30"/>
      <c r="N205" s="34" t="str">
        <f>IFERROR(PRODUCT(J205,(VLOOKUP(登记表!C205,计分标准!A145:E165,4,FALSE))),"")</f>
        <v/>
      </c>
      <c r="O205" s="23"/>
      <c r="X205" s="30"/>
      <c r="Y205" s="31"/>
      <c r="AF205" s="30"/>
      <c r="AG205" s="31"/>
      <c r="AL205" s="31"/>
      <c r="AQ205" s="31"/>
      <c r="AR205" s="31"/>
      <c r="AS205" s="31"/>
    </row>
    <row r="206" spans="11:45" s="18" customFormat="1" x14ac:dyDescent="0.15">
      <c r="K206" s="32" t="str">
        <f>IFERROR(VLOOKUP(登记表!C206,计分标准!A146:B166,2,FALSE),"")</f>
        <v/>
      </c>
      <c r="L206" s="30"/>
      <c r="M206" s="30"/>
      <c r="N206" s="34" t="str">
        <f>IFERROR(PRODUCT(J206,(VLOOKUP(登记表!C206,计分标准!A146:E166,4,FALSE))),"")</f>
        <v/>
      </c>
      <c r="O206" s="23"/>
      <c r="X206" s="30"/>
      <c r="Y206" s="31"/>
      <c r="AF206" s="30"/>
      <c r="AG206" s="31"/>
      <c r="AL206" s="31"/>
      <c r="AQ206" s="31"/>
      <c r="AR206" s="31"/>
      <c r="AS206" s="31"/>
    </row>
    <row r="207" spans="11:45" s="18" customFormat="1" x14ac:dyDescent="0.15">
      <c r="K207" s="32" t="str">
        <f>IFERROR(VLOOKUP(登记表!C207,计分标准!A147:B167,2,FALSE),"")</f>
        <v/>
      </c>
      <c r="L207" s="30"/>
      <c r="M207" s="30"/>
      <c r="N207" s="34" t="str">
        <f>IFERROR(PRODUCT(J207,(VLOOKUP(登记表!C207,计分标准!A147:E167,4,FALSE))),"")</f>
        <v/>
      </c>
      <c r="O207" s="23"/>
      <c r="X207" s="30"/>
      <c r="Y207" s="31"/>
      <c r="AF207" s="30"/>
      <c r="AG207" s="31"/>
      <c r="AL207" s="31"/>
      <c r="AQ207" s="31"/>
      <c r="AR207" s="31"/>
      <c r="AS207" s="31"/>
    </row>
    <row r="208" spans="11:45" s="18" customFormat="1" x14ac:dyDescent="0.15">
      <c r="K208" s="32" t="str">
        <f>IFERROR(VLOOKUP(登记表!C208,计分标准!A148:B168,2,FALSE),"")</f>
        <v/>
      </c>
      <c r="L208" s="30"/>
      <c r="M208" s="30"/>
      <c r="N208" s="34" t="str">
        <f>IFERROR(PRODUCT(J208,(VLOOKUP(登记表!C208,计分标准!A148:E168,4,FALSE))),"")</f>
        <v/>
      </c>
      <c r="O208" s="23"/>
      <c r="X208" s="30"/>
      <c r="Y208" s="31"/>
      <c r="AF208" s="30"/>
      <c r="AG208" s="31"/>
      <c r="AL208" s="31"/>
      <c r="AQ208" s="31"/>
      <c r="AR208" s="31"/>
      <c r="AS208" s="31"/>
    </row>
    <row r="209" spans="11:45" s="18" customFormat="1" x14ac:dyDescent="0.15">
      <c r="K209" s="32" t="str">
        <f>IFERROR(VLOOKUP(登记表!C209,计分标准!A149:B169,2,FALSE),"")</f>
        <v/>
      </c>
      <c r="L209" s="30"/>
      <c r="M209" s="30"/>
      <c r="N209" s="34" t="str">
        <f>IFERROR(PRODUCT(J209,(VLOOKUP(登记表!C209,计分标准!A149:E169,4,FALSE))),"")</f>
        <v/>
      </c>
      <c r="O209" s="23"/>
      <c r="X209" s="30"/>
      <c r="Y209" s="31"/>
      <c r="AF209" s="30"/>
      <c r="AG209" s="31"/>
      <c r="AL209" s="31"/>
      <c r="AQ209" s="31"/>
      <c r="AR209" s="31"/>
      <c r="AS209" s="31"/>
    </row>
    <row r="210" spans="11:45" s="18" customFormat="1" x14ac:dyDescent="0.15">
      <c r="K210" s="32" t="str">
        <f>IFERROR(VLOOKUP(登记表!C210,计分标准!A150:B170,2,FALSE),"")</f>
        <v/>
      </c>
      <c r="L210" s="30"/>
      <c r="M210" s="30"/>
      <c r="N210" s="34" t="str">
        <f>IFERROR(PRODUCT(J210,(VLOOKUP(登记表!C210,计分标准!A150:E170,4,FALSE))),"")</f>
        <v/>
      </c>
      <c r="O210" s="23"/>
      <c r="X210" s="30"/>
      <c r="Y210" s="31"/>
      <c r="AF210" s="30"/>
      <c r="AG210" s="31"/>
      <c r="AL210" s="31"/>
      <c r="AQ210" s="31"/>
      <c r="AR210" s="31"/>
      <c r="AS210" s="31"/>
    </row>
    <row r="211" spans="11:45" s="18" customFormat="1" x14ac:dyDescent="0.15">
      <c r="K211" s="32" t="str">
        <f>IFERROR(VLOOKUP(登记表!C211,计分标准!A151:B171,2,FALSE),"")</f>
        <v/>
      </c>
      <c r="L211" s="30"/>
      <c r="M211" s="30"/>
      <c r="N211" s="34" t="str">
        <f>IFERROR(PRODUCT(J211,(VLOOKUP(登记表!C211,计分标准!A151:E171,4,FALSE))),"")</f>
        <v/>
      </c>
      <c r="O211" s="23"/>
      <c r="X211" s="30"/>
      <c r="Y211" s="31"/>
      <c r="AF211" s="30"/>
      <c r="AG211" s="31"/>
      <c r="AL211" s="31"/>
      <c r="AQ211" s="31"/>
      <c r="AR211" s="31"/>
      <c r="AS211" s="31"/>
    </row>
    <row r="212" spans="11:45" s="18" customFormat="1" x14ac:dyDescent="0.15">
      <c r="K212" s="32" t="str">
        <f>IFERROR(VLOOKUP(登记表!C212,计分标准!A152:B172,2,FALSE),"")</f>
        <v/>
      </c>
      <c r="L212" s="30"/>
      <c r="M212" s="30"/>
      <c r="N212" s="34" t="str">
        <f>IFERROR(PRODUCT(J212,(VLOOKUP(登记表!C212,计分标准!A152:E172,4,FALSE))),"")</f>
        <v/>
      </c>
      <c r="O212" s="23"/>
      <c r="X212" s="30"/>
      <c r="Y212" s="31"/>
      <c r="AF212" s="30"/>
      <c r="AG212" s="31"/>
      <c r="AL212" s="31"/>
      <c r="AQ212" s="31"/>
      <c r="AR212" s="31"/>
      <c r="AS212" s="31"/>
    </row>
    <row r="213" spans="11:45" s="18" customFormat="1" x14ac:dyDescent="0.15">
      <c r="K213" s="32" t="str">
        <f>IFERROR(VLOOKUP(登记表!C213,计分标准!A153:B173,2,FALSE),"")</f>
        <v/>
      </c>
      <c r="L213" s="30"/>
      <c r="M213" s="30"/>
      <c r="N213" s="34" t="str">
        <f>IFERROR(PRODUCT(J213,(VLOOKUP(登记表!C213,计分标准!A153:E173,4,FALSE))),"")</f>
        <v/>
      </c>
      <c r="O213" s="23"/>
      <c r="X213" s="30"/>
      <c r="Y213" s="31"/>
      <c r="AF213" s="30"/>
      <c r="AG213" s="31"/>
      <c r="AL213" s="31"/>
      <c r="AQ213" s="31"/>
      <c r="AR213" s="31"/>
      <c r="AS213" s="31"/>
    </row>
    <row r="214" spans="11:45" s="18" customFormat="1" x14ac:dyDescent="0.15">
      <c r="K214" s="32" t="str">
        <f>IFERROR(VLOOKUP(登记表!C214,计分标准!A154:B174,2,FALSE),"")</f>
        <v/>
      </c>
      <c r="L214" s="30"/>
      <c r="M214" s="30"/>
      <c r="N214" s="34" t="str">
        <f>IFERROR(PRODUCT(J214,(VLOOKUP(登记表!C214,计分标准!A154:E174,4,FALSE))),"")</f>
        <v/>
      </c>
      <c r="O214" s="23"/>
      <c r="X214" s="30"/>
      <c r="Y214" s="31"/>
      <c r="AF214" s="30"/>
      <c r="AG214" s="31"/>
      <c r="AL214" s="31"/>
      <c r="AQ214" s="31"/>
      <c r="AR214" s="31"/>
      <c r="AS214" s="31"/>
    </row>
    <row r="215" spans="11:45" s="18" customFormat="1" x14ac:dyDescent="0.15">
      <c r="K215" s="32" t="str">
        <f>IFERROR(VLOOKUP(登记表!C215,计分标准!A155:B175,2,FALSE),"")</f>
        <v/>
      </c>
      <c r="L215" s="30"/>
      <c r="M215" s="30"/>
      <c r="N215" s="34" t="str">
        <f>IFERROR(PRODUCT(J215,(VLOOKUP(登记表!C215,计分标准!A155:E175,4,FALSE))),"")</f>
        <v/>
      </c>
      <c r="O215" s="23"/>
      <c r="X215" s="30"/>
      <c r="Y215" s="31"/>
      <c r="AF215" s="30"/>
      <c r="AG215" s="31"/>
      <c r="AL215" s="31"/>
      <c r="AQ215" s="31"/>
      <c r="AR215" s="31"/>
      <c r="AS215" s="31"/>
    </row>
    <row r="216" spans="11:45" s="18" customFormat="1" x14ac:dyDescent="0.15">
      <c r="K216" s="32" t="str">
        <f>IFERROR(VLOOKUP(登记表!C216,计分标准!A156:B176,2,FALSE),"")</f>
        <v/>
      </c>
      <c r="L216" s="30"/>
      <c r="M216" s="30"/>
      <c r="N216" s="34" t="str">
        <f>IFERROR(PRODUCT(J216,(VLOOKUP(登记表!C216,计分标准!A156:E176,4,FALSE))),"")</f>
        <v/>
      </c>
      <c r="O216" s="23"/>
      <c r="X216" s="30"/>
      <c r="Y216" s="31"/>
      <c r="AF216" s="30"/>
      <c r="AG216" s="31"/>
      <c r="AL216" s="31"/>
      <c r="AQ216" s="31"/>
      <c r="AR216" s="31"/>
      <c r="AS216" s="31"/>
    </row>
    <row r="217" spans="11:45" s="18" customFormat="1" x14ac:dyDescent="0.15">
      <c r="K217" s="32" t="str">
        <f>IFERROR(VLOOKUP(登记表!C217,计分标准!A157:B177,2,FALSE),"")</f>
        <v/>
      </c>
      <c r="L217" s="30"/>
      <c r="M217" s="30"/>
      <c r="N217" s="34" t="str">
        <f>IFERROR(PRODUCT(J217,(VLOOKUP(登记表!C217,计分标准!A157:E177,4,FALSE))),"")</f>
        <v/>
      </c>
      <c r="O217" s="23"/>
      <c r="X217" s="30"/>
      <c r="Y217" s="31"/>
      <c r="AF217" s="30"/>
      <c r="AG217" s="31"/>
      <c r="AL217" s="31"/>
      <c r="AQ217" s="31"/>
      <c r="AR217" s="31"/>
      <c r="AS217" s="31"/>
    </row>
    <row r="218" spans="11:45" s="18" customFormat="1" x14ac:dyDescent="0.15">
      <c r="K218" s="32" t="str">
        <f>IFERROR(VLOOKUP(登记表!C218,计分标准!A158:B178,2,FALSE),"")</f>
        <v/>
      </c>
      <c r="L218" s="30"/>
      <c r="M218" s="30"/>
      <c r="N218" s="34" t="str">
        <f>IFERROR(PRODUCT(J218,(VLOOKUP(登记表!C218,计分标准!A158:E178,4,FALSE))),"")</f>
        <v/>
      </c>
      <c r="O218" s="23"/>
      <c r="X218" s="30"/>
      <c r="Y218" s="31"/>
      <c r="AF218" s="30"/>
      <c r="AG218" s="31"/>
      <c r="AL218" s="31"/>
      <c r="AQ218" s="31"/>
      <c r="AR218" s="31"/>
      <c r="AS218" s="31"/>
    </row>
    <row r="219" spans="11:45" s="18" customFormat="1" x14ac:dyDescent="0.15">
      <c r="K219" s="32" t="str">
        <f>IFERROR(VLOOKUP(登记表!C219,计分标准!A159:B179,2,FALSE),"")</f>
        <v/>
      </c>
      <c r="L219" s="30"/>
      <c r="M219" s="30"/>
      <c r="N219" s="34" t="str">
        <f>IFERROR(PRODUCT(J219,(VLOOKUP(登记表!C219,计分标准!A159:E179,4,FALSE))),"")</f>
        <v/>
      </c>
      <c r="O219" s="23"/>
      <c r="X219" s="30"/>
      <c r="Y219" s="31"/>
      <c r="AF219" s="30"/>
      <c r="AG219" s="31"/>
      <c r="AL219" s="31"/>
      <c r="AQ219" s="31"/>
      <c r="AR219" s="31"/>
      <c r="AS219" s="31"/>
    </row>
    <row r="220" spans="11:45" s="18" customFormat="1" x14ac:dyDescent="0.15">
      <c r="K220" s="32" t="str">
        <f>IFERROR(VLOOKUP(登记表!C220,计分标准!A160:B180,2,FALSE),"")</f>
        <v/>
      </c>
      <c r="L220" s="30"/>
      <c r="M220" s="30"/>
      <c r="N220" s="34" t="str">
        <f>IFERROR(PRODUCT(J220,(VLOOKUP(登记表!C220,计分标准!A160:E180,4,FALSE))),"")</f>
        <v/>
      </c>
      <c r="O220" s="23"/>
      <c r="X220" s="30"/>
      <c r="Y220" s="31"/>
      <c r="AF220" s="30"/>
      <c r="AG220" s="31"/>
      <c r="AL220" s="31"/>
      <c r="AQ220" s="31"/>
      <c r="AR220" s="31"/>
      <c r="AS220" s="31"/>
    </row>
    <row r="221" spans="11:45" s="18" customFormat="1" x14ac:dyDescent="0.15">
      <c r="K221" s="32" t="str">
        <f>IFERROR(VLOOKUP(登记表!C221,计分标准!A161:B181,2,FALSE),"")</f>
        <v/>
      </c>
      <c r="L221" s="30"/>
      <c r="M221" s="30"/>
      <c r="N221" s="34" t="str">
        <f>IFERROR(PRODUCT(J221,(VLOOKUP(登记表!C221,计分标准!A161:E181,4,FALSE))),"")</f>
        <v/>
      </c>
      <c r="O221" s="23"/>
      <c r="X221" s="30"/>
      <c r="Y221" s="31"/>
      <c r="AF221" s="30"/>
      <c r="AG221" s="31"/>
      <c r="AL221" s="31"/>
      <c r="AQ221" s="31"/>
      <c r="AR221" s="31"/>
      <c r="AS221" s="31"/>
    </row>
    <row r="222" spans="11:45" s="18" customFormat="1" x14ac:dyDescent="0.15">
      <c r="K222" s="32" t="str">
        <f>IFERROR(VLOOKUP(登记表!C222,计分标准!A162:B182,2,FALSE),"")</f>
        <v/>
      </c>
      <c r="L222" s="30"/>
      <c r="M222" s="30"/>
      <c r="N222" s="34" t="str">
        <f>IFERROR(PRODUCT(J222,(VLOOKUP(登记表!C222,计分标准!A162:E182,4,FALSE))),"")</f>
        <v/>
      </c>
      <c r="O222" s="23"/>
      <c r="X222" s="30"/>
      <c r="Y222" s="31"/>
      <c r="AF222" s="30"/>
      <c r="AG222" s="31"/>
      <c r="AL222" s="31"/>
      <c r="AQ222" s="31"/>
      <c r="AR222" s="31"/>
      <c r="AS222" s="31"/>
    </row>
    <row r="223" spans="11:45" s="18" customFormat="1" x14ac:dyDescent="0.15">
      <c r="K223" s="32" t="str">
        <f>IFERROR(VLOOKUP(登记表!C223,计分标准!A163:B183,2,FALSE),"")</f>
        <v/>
      </c>
      <c r="L223" s="30"/>
      <c r="M223" s="30"/>
      <c r="N223" s="34" t="str">
        <f>IFERROR(PRODUCT(J223,(VLOOKUP(登记表!C223,计分标准!A163:E183,4,FALSE))),"")</f>
        <v/>
      </c>
      <c r="O223" s="23"/>
      <c r="X223" s="30"/>
      <c r="Y223" s="31"/>
      <c r="AF223" s="30"/>
      <c r="AG223" s="31"/>
      <c r="AL223" s="31"/>
      <c r="AQ223" s="31"/>
      <c r="AR223" s="31"/>
      <c r="AS223" s="31"/>
    </row>
    <row r="224" spans="11:45" s="18" customFormat="1" x14ac:dyDescent="0.15">
      <c r="K224" s="32" t="str">
        <f>IFERROR(VLOOKUP(登记表!C224,计分标准!A164:B184,2,FALSE),"")</f>
        <v/>
      </c>
      <c r="L224" s="30"/>
      <c r="M224" s="30"/>
      <c r="N224" s="34" t="str">
        <f>IFERROR(PRODUCT(J224,(VLOOKUP(登记表!C224,计分标准!A164:E184,4,FALSE))),"")</f>
        <v/>
      </c>
      <c r="O224" s="23"/>
      <c r="X224" s="30"/>
      <c r="Y224" s="31"/>
      <c r="AF224" s="30"/>
      <c r="AG224" s="31"/>
      <c r="AL224" s="31"/>
      <c r="AQ224" s="31"/>
      <c r="AR224" s="31"/>
      <c r="AS224" s="31"/>
    </row>
    <row r="225" spans="11:45" s="18" customFormat="1" x14ac:dyDescent="0.15">
      <c r="K225" s="32" t="str">
        <f>IFERROR(VLOOKUP(登记表!C225,计分标准!A165:B185,2,FALSE),"")</f>
        <v/>
      </c>
      <c r="L225" s="30"/>
      <c r="M225" s="30"/>
      <c r="N225" s="34" t="str">
        <f>IFERROR(PRODUCT(J225,(VLOOKUP(登记表!C225,计分标准!A165:E185,4,FALSE))),"")</f>
        <v/>
      </c>
      <c r="O225" s="23"/>
      <c r="X225" s="30"/>
      <c r="Y225" s="31"/>
      <c r="AF225" s="30"/>
      <c r="AG225" s="31"/>
      <c r="AL225" s="31"/>
      <c r="AQ225" s="31"/>
      <c r="AR225" s="31"/>
      <c r="AS225" s="31"/>
    </row>
    <row r="226" spans="11:45" s="18" customFormat="1" x14ac:dyDescent="0.15">
      <c r="K226" s="32" t="str">
        <f>IFERROR(VLOOKUP(登记表!C226,计分标准!A166:B186,2,FALSE),"")</f>
        <v/>
      </c>
      <c r="L226" s="30"/>
      <c r="M226" s="30"/>
      <c r="N226" s="34" t="str">
        <f>IFERROR(PRODUCT(J226,(VLOOKUP(登记表!C226,计分标准!A166:E186,4,FALSE))),"")</f>
        <v/>
      </c>
      <c r="O226" s="23"/>
      <c r="X226" s="30"/>
      <c r="Y226" s="31"/>
      <c r="AF226" s="30"/>
      <c r="AG226" s="31"/>
      <c r="AL226" s="31"/>
      <c r="AQ226" s="31"/>
      <c r="AR226" s="31"/>
      <c r="AS226" s="31"/>
    </row>
    <row r="227" spans="11:45" s="18" customFormat="1" x14ac:dyDescent="0.15">
      <c r="K227" s="32" t="str">
        <f>IFERROR(VLOOKUP(登记表!C227,计分标准!A167:B187,2,FALSE),"")</f>
        <v/>
      </c>
      <c r="L227" s="30"/>
      <c r="M227" s="30"/>
      <c r="N227" s="34" t="str">
        <f>IFERROR(PRODUCT(J227,(VLOOKUP(登记表!C227,计分标准!A167:E187,4,FALSE))),"")</f>
        <v/>
      </c>
      <c r="O227" s="23"/>
      <c r="X227" s="30"/>
      <c r="Y227" s="31"/>
      <c r="AF227" s="30"/>
      <c r="AG227" s="31"/>
      <c r="AL227" s="31"/>
      <c r="AQ227" s="31"/>
      <c r="AR227" s="31"/>
      <c r="AS227" s="31"/>
    </row>
    <row r="228" spans="11:45" s="18" customFormat="1" x14ac:dyDescent="0.15">
      <c r="K228" s="32" t="str">
        <f>IFERROR(VLOOKUP(登记表!C228,计分标准!A168:B188,2,FALSE),"")</f>
        <v/>
      </c>
      <c r="L228" s="30"/>
      <c r="M228" s="30"/>
      <c r="N228" s="34" t="str">
        <f>IFERROR(PRODUCT(J228,(VLOOKUP(登记表!C228,计分标准!A168:E188,4,FALSE))),"")</f>
        <v/>
      </c>
      <c r="O228" s="23"/>
      <c r="X228" s="30"/>
      <c r="Y228" s="31"/>
      <c r="AF228" s="30"/>
      <c r="AG228" s="31"/>
      <c r="AL228" s="31"/>
      <c r="AQ228" s="31"/>
      <c r="AR228" s="31"/>
      <c r="AS228" s="31"/>
    </row>
    <row r="229" spans="11:45" s="18" customFormat="1" x14ac:dyDescent="0.15">
      <c r="K229" s="32" t="str">
        <f>IFERROR(VLOOKUP(登记表!C229,计分标准!A169:B189,2,FALSE),"")</f>
        <v/>
      </c>
      <c r="L229" s="30"/>
      <c r="M229" s="30"/>
      <c r="N229" s="34" t="str">
        <f>IFERROR(PRODUCT(J229,(VLOOKUP(登记表!C229,计分标准!A169:E189,4,FALSE))),"")</f>
        <v/>
      </c>
      <c r="O229" s="23"/>
      <c r="X229" s="30"/>
      <c r="Y229" s="31"/>
      <c r="AF229" s="30"/>
      <c r="AG229" s="31"/>
      <c r="AL229" s="31"/>
      <c r="AQ229" s="31"/>
      <c r="AR229" s="31"/>
      <c r="AS229" s="31"/>
    </row>
    <row r="230" spans="11:45" s="18" customFormat="1" x14ac:dyDescent="0.15">
      <c r="K230" s="32" t="str">
        <f>IFERROR(VLOOKUP(登记表!C230,计分标准!A170:B190,2,FALSE),"")</f>
        <v/>
      </c>
      <c r="L230" s="30"/>
      <c r="M230" s="30"/>
      <c r="N230" s="34" t="str">
        <f>IFERROR(PRODUCT(J230,(VLOOKUP(登记表!C230,计分标准!A170:E190,4,FALSE))),"")</f>
        <v/>
      </c>
      <c r="O230" s="23"/>
      <c r="X230" s="30"/>
      <c r="Y230" s="31"/>
      <c r="AF230" s="30"/>
      <c r="AG230" s="31"/>
      <c r="AL230" s="31"/>
      <c r="AQ230" s="31"/>
      <c r="AR230" s="31"/>
      <c r="AS230" s="31"/>
    </row>
    <row r="231" spans="11:45" s="18" customFormat="1" x14ac:dyDescent="0.15">
      <c r="K231" s="32" t="str">
        <f>IFERROR(VLOOKUP(登记表!C231,计分标准!A171:B191,2,FALSE),"")</f>
        <v/>
      </c>
      <c r="L231" s="30"/>
      <c r="M231" s="30"/>
      <c r="N231" s="34" t="str">
        <f>IFERROR(PRODUCT(J231,(VLOOKUP(登记表!C231,计分标准!A171:E191,4,FALSE))),"")</f>
        <v/>
      </c>
      <c r="O231" s="23"/>
      <c r="X231" s="30"/>
      <c r="Y231" s="31"/>
      <c r="AF231" s="30"/>
      <c r="AG231" s="31"/>
      <c r="AL231" s="31"/>
      <c r="AQ231" s="31"/>
      <c r="AR231" s="31"/>
      <c r="AS231" s="31"/>
    </row>
    <row r="232" spans="11:45" s="18" customFormat="1" x14ac:dyDescent="0.15">
      <c r="K232" s="32" t="str">
        <f>IFERROR(VLOOKUP(登记表!C232,计分标准!A172:B192,2,FALSE),"")</f>
        <v/>
      </c>
      <c r="L232" s="30"/>
      <c r="M232" s="30"/>
      <c r="N232" s="34" t="str">
        <f>IFERROR(PRODUCT(J232,(VLOOKUP(登记表!C232,计分标准!A172:E192,4,FALSE))),"")</f>
        <v/>
      </c>
      <c r="O232" s="23"/>
      <c r="X232" s="30"/>
      <c r="Y232" s="31"/>
      <c r="AF232" s="30"/>
      <c r="AG232" s="31"/>
      <c r="AL232" s="31"/>
      <c r="AQ232" s="31"/>
      <c r="AR232" s="31"/>
      <c r="AS232" s="31"/>
    </row>
    <row r="233" spans="11:45" s="18" customFormat="1" x14ac:dyDescent="0.15">
      <c r="K233" s="32" t="str">
        <f>IFERROR(VLOOKUP(登记表!C233,计分标准!A173:B193,2,FALSE),"")</f>
        <v/>
      </c>
      <c r="L233" s="30"/>
      <c r="M233" s="30"/>
      <c r="N233" s="34" t="str">
        <f>IFERROR(PRODUCT(J233,(VLOOKUP(登记表!C233,计分标准!A173:E193,4,FALSE))),"")</f>
        <v/>
      </c>
      <c r="O233" s="23"/>
      <c r="X233" s="30"/>
      <c r="Y233" s="31"/>
      <c r="AF233" s="30"/>
      <c r="AG233" s="31"/>
      <c r="AL233" s="31"/>
      <c r="AQ233" s="31"/>
      <c r="AR233" s="31"/>
      <c r="AS233" s="31"/>
    </row>
    <row r="234" spans="11:45" s="18" customFormat="1" x14ac:dyDescent="0.15">
      <c r="K234" s="32" t="str">
        <f>IFERROR(VLOOKUP(登记表!C234,计分标准!A174:B194,2,FALSE),"")</f>
        <v/>
      </c>
      <c r="L234" s="30"/>
      <c r="M234" s="30"/>
      <c r="N234" s="34" t="str">
        <f>IFERROR(PRODUCT(J234,(VLOOKUP(登记表!C234,计分标准!A174:E194,4,FALSE))),"")</f>
        <v/>
      </c>
      <c r="O234" s="23"/>
      <c r="X234" s="30"/>
      <c r="Y234" s="31"/>
      <c r="AF234" s="30"/>
      <c r="AG234" s="31"/>
      <c r="AL234" s="31"/>
      <c r="AQ234" s="31"/>
      <c r="AR234" s="31"/>
      <c r="AS234" s="31"/>
    </row>
    <row r="235" spans="11:45" s="18" customFormat="1" x14ac:dyDescent="0.15">
      <c r="K235" s="32" t="str">
        <f>IFERROR(VLOOKUP(登记表!C235,计分标准!A175:B195,2,FALSE),"")</f>
        <v/>
      </c>
      <c r="L235" s="30"/>
      <c r="M235" s="30"/>
      <c r="N235" s="34" t="str">
        <f>IFERROR(PRODUCT(J235,(VLOOKUP(登记表!C235,计分标准!A175:E195,4,FALSE))),"")</f>
        <v/>
      </c>
      <c r="O235" s="23"/>
      <c r="X235" s="30"/>
      <c r="Y235" s="31"/>
      <c r="AF235" s="30"/>
      <c r="AG235" s="31"/>
      <c r="AL235" s="31"/>
      <c r="AQ235" s="31"/>
      <c r="AR235" s="31"/>
      <c r="AS235" s="31"/>
    </row>
    <row r="236" spans="11:45" s="18" customFormat="1" x14ac:dyDescent="0.15">
      <c r="K236" s="32" t="str">
        <f>IFERROR(VLOOKUP(登记表!C236,计分标准!A176:B196,2,FALSE),"")</f>
        <v/>
      </c>
      <c r="L236" s="30"/>
      <c r="M236" s="30"/>
      <c r="N236" s="34" t="str">
        <f>IFERROR(PRODUCT(J236,(VLOOKUP(登记表!C236,计分标准!A176:E196,4,FALSE))),"")</f>
        <v/>
      </c>
      <c r="O236" s="23"/>
      <c r="X236" s="30"/>
      <c r="Y236" s="31"/>
      <c r="AF236" s="30"/>
      <c r="AG236" s="31"/>
      <c r="AL236" s="31"/>
      <c r="AQ236" s="31"/>
      <c r="AR236" s="31"/>
      <c r="AS236" s="31"/>
    </row>
    <row r="237" spans="11:45" s="18" customFormat="1" x14ac:dyDescent="0.15">
      <c r="K237" s="32" t="str">
        <f>IFERROR(VLOOKUP(登记表!C237,计分标准!A177:B197,2,FALSE),"")</f>
        <v/>
      </c>
      <c r="L237" s="30"/>
      <c r="M237" s="30"/>
      <c r="N237" s="34" t="str">
        <f>IFERROR(PRODUCT(J237,(VLOOKUP(登记表!C237,计分标准!A177:E197,4,FALSE))),"")</f>
        <v/>
      </c>
      <c r="O237" s="23"/>
      <c r="X237" s="30"/>
      <c r="Y237" s="31"/>
      <c r="AF237" s="30"/>
      <c r="AG237" s="31"/>
      <c r="AL237" s="31"/>
      <c r="AQ237" s="31"/>
      <c r="AR237" s="31"/>
      <c r="AS237" s="31"/>
    </row>
    <row r="238" spans="11:45" s="18" customFormat="1" x14ac:dyDescent="0.15">
      <c r="K238" s="32" t="str">
        <f>IFERROR(VLOOKUP(登记表!C238,计分标准!A178:B198,2,FALSE),"")</f>
        <v/>
      </c>
      <c r="L238" s="30"/>
      <c r="M238" s="30"/>
      <c r="N238" s="34" t="str">
        <f>IFERROR(PRODUCT(J238,(VLOOKUP(登记表!C238,计分标准!A178:E198,4,FALSE))),"")</f>
        <v/>
      </c>
      <c r="O238" s="23"/>
      <c r="X238" s="30"/>
      <c r="Y238" s="31"/>
      <c r="AF238" s="30"/>
      <c r="AG238" s="31"/>
      <c r="AL238" s="31"/>
      <c r="AQ238" s="31"/>
      <c r="AR238" s="31"/>
      <c r="AS238" s="31"/>
    </row>
    <row r="239" spans="11:45" s="18" customFormat="1" x14ac:dyDescent="0.15">
      <c r="K239" s="32" t="str">
        <f>IFERROR(VLOOKUP(登记表!C239,计分标准!A179:B199,2,FALSE),"")</f>
        <v/>
      </c>
      <c r="L239" s="30"/>
      <c r="M239" s="30"/>
      <c r="N239" s="34" t="str">
        <f>IFERROR(PRODUCT(J239,(VLOOKUP(登记表!C239,计分标准!A179:E199,4,FALSE))),"")</f>
        <v/>
      </c>
      <c r="O239" s="23"/>
      <c r="X239" s="30"/>
      <c r="Y239" s="31"/>
      <c r="AF239" s="30"/>
      <c r="AG239" s="31"/>
      <c r="AL239" s="31"/>
      <c r="AQ239" s="31"/>
      <c r="AR239" s="31"/>
      <c r="AS239" s="31"/>
    </row>
    <row r="240" spans="11:45" s="18" customFormat="1" x14ac:dyDescent="0.15">
      <c r="K240" s="32" t="str">
        <f>IFERROR(VLOOKUP(登记表!C240,计分标准!A180:B200,2,FALSE),"")</f>
        <v/>
      </c>
      <c r="L240" s="30"/>
      <c r="M240" s="30"/>
      <c r="N240" s="34" t="str">
        <f>IFERROR(PRODUCT(J240,(VLOOKUP(登记表!C240,计分标准!A180:E200,4,FALSE))),"")</f>
        <v/>
      </c>
      <c r="O240" s="23"/>
      <c r="X240" s="30"/>
      <c r="Y240" s="31"/>
      <c r="AF240" s="30"/>
      <c r="AG240" s="31"/>
      <c r="AL240" s="31"/>
      <c r="AQ240" s="31"/>
      <c r="AR240" s="31"/>
      <c r="AS240" s="31"/>
    </row>
    <row r="241" spans="11:45" s="18" customFormat="1" x14ac:dyDescent="0.15">
      <c r="K241" s="32" t="str">
        <f>IFERROR(VLOOKUP(登记表!C241,计分标准!A181:B201,2,FALSE),"")</f>
        <v/>
      </c>
      <c r="L241" s="30"/>
      <c r="M241" s="30"/>
      <c r="N241" s="34" t="str">
        <f>IFERROR(PRODUCT(J241,(VLOOKUP(登记表!C241,计分标准!A181:E201,4,FALSE))),"")</f>
        <v/>
      </c>
      <c r="O241" s="23"/>
      <c r="X241" s="30"/>
      <c r="Y241" s="31"/>
      <c r="AF241" s="30"/>
      <c r="AG241" s="31"/>
      <c r="AL241" s="31"/>
      <c r="AQ241" s="31"/>
      <c r="AR241" s="31"/>
      <c r="AS241" s="31"/>
    </row>
    <row r="242" spans="11:45" s="18" customFormat="1" x14ac:dyDescent="0.15">
      <c r="K242" s="32" t="str">
        <f>IFERROR(VLOOKUP(登记表!C242,计分标准!A182:B202,2,FALSE),"")</f>
        <v/>
      </c>
      <c r="L242" s="30"/>
      <c r="M242" s="30"/>
      <c r="N242" s="34" t="str">
        <f>IFERROR(PRODUCT(J242,(VLOOKUP(登记表!C242,计分标准!A182:E202,4,FALSE))),"")</f>
        <v/>
      </c>
      <c r="O242" s="23"/>
      <c r="X242" s="30"/>
      <c r="Y242" s="31"/>
      <c r="AF242" s="30"/>
      <c r="AG242" s="31"/>
      <c r="AL242" s="31"/>
      <c r="AQ242" s="31"/>
      <c r="AR242" s="31"/>
      <c r="AS242" s="31"/>
    </row>
    <row r="243" spans="11:45" s="18" customFormat="1" x14ac:dyDescent="0.15">
      <c r="K243" s="32" t="str">
        <f>IFERROR(VLOOKUP(登记表!C243,计分标准!A183:B203,2,FALSE),"")</f>
        <v/>
      </c>
      <c r="L243" s="30"/>
      <c r="M243" s="30"/>
      <c r="N243" s="34" t="str">
        <f>IFERROR(PRODUCT(J243,(VLOOKUP(登记表!C243,计分标准!A183:E203,4,FALSE))),"")</f>
        <v/>
      </c>
      <c r="O243" s="23"/>
      <c r="X243" s="30"/>
      <c r="Y243" s="31"/>
      <c r="AF243" s="30"/>
      <c r="AG243" s="31"/>
      <c r="AL243" s="31"/>
      <c r="AQ243" s="31"/>
      <c r="AR243" s="31"/>
      <c r="AS243" s="31"/>
    </row>
    <row r="244" spans="11:45" s="18" customFormat="1" x14ac:dyDescent="0.15">
      <c r="K244" s="32" t="str">
        <f>IFERROR(VLOOKUP(登记表!C244,计分标准!A184:B204,2,FALSE),"")</f>
        <v/>
      </c>
      <c r="L244" s="30"/>
      <c r="M244" s="30"/>
      <c r="N244" s="34" t="str">
        <f>IFERROR(PRODUCT(J244,(VLOOKUP(登记表!C244,计分标准!A184:E204,4,FALSE))),"")</f>
        <v/>
      </c>
      <c r="O244" s="23"/>
      <c r="X244" s="30"/>
      <c r="Y244" s="31"/>
      <c r="AF244" s="30"/>
      <c r="AG244" s="31"/>
      <c r="AL244" s="31"/>
      <c r="AQ244" s="31"/>
      <c r="AR244" s="31"/>
      <c r="AS244" s="31"/>
    </row>
    <row r="245" spans="11:45" s="18" customFormat="1" x14ac:dyDescent="0.15">
      <c r="K245" s="32" t="str">
        <f>IFERROR(VLOOKUP(登记表!C245,计分标准!A185:B205,2,FALSE),"")</f>
        <v/>
      </c>
      <c r="L245" s="30"/>
      <c r="M245" s="30"/>
      <c r="N245" s="34" t="str">
        <f>IFERROR(PRODUCT(J245,(VLOOKUP(登记表!C245,计分标准!A185:E205,4,FALSE))),"")</f>
        <v/>
      </c>
      <c r="O245" s="23"/>
      <c r="X245" s="30"/>
      <c r="Y245" s="31"/>
      <c r="AF245" s="30"/>
      <c r="AG245" s="31"/>
      <c r="AL245" s="31"/>
      <c r="AQ245" s="31"/>
      <c r="AR245" s="31"/>
      <c r="AS245" s="31"/>
    </row>
    <row r="246" spans="11:45" s="18" customFormat="1" x14ac:dyDescent="0.15">
      <c r="K246" s="32" t="str">
        <f>IFERROR(VLOOKUP(登记表!C246,计分标准!A186:B206,2,FALSE),"")</f>
        <v/>
      </c>
      <c r="L246" s="30"/>
      <c r="M246" s="30"/>
      <c r="N246" s="34" t="str">
        <f>IFERROR(PRODUCT(J246,(VLOOKUP(登记表!C246,计分标准!A186:E206,4,FALSE))),"")</f>
        <v/>
      </c>
      <c r="O246" s="23"/>
      <c r="X246" s="30"/>
      <c r="Y246" s="31"/>
      <c r="AF246" s="30"/>
      <c r="AG246" s="31"/>
      <c r="AL246" s="31"/>
      <c r="AQ246" s="31"/>
      <c r="AR246" s="31"/>
      <c r="AS246" s="31"/>
    </row>
    <row r="247" spans="11:45" s="18" customFormat="1" x14ac:dyDescent="0.15">
      <c r="K247" s="32" t="str">
        <f>IFERROR(VLOOKUP(登记表!C247,计分标准!A187:B207,2,FALSE),"")</f>
        <v/>
      </c>
      <c r="L247" s="30"/>
      <c r="M247" s="30"/>
      <c r="N247" s="34" t="str">
        <f>IFERROR(PRODUCT(J247,(VLOOKUP(登记表!C247,计分标准!A187:E207,4,FALSE))),"")</f>
        <v/>
      </c>
      <c r="O247" s="23"/>
      <c r="X247" s="30"/>
      <c r="Y247" s="31"/>
      <c r="AF247" s="30"/>
      <c r="AG247" s="31"/>
      <c r="AL247" s="31"/>
      <c r="AQ247" s="31"/>
      <c r="AR247" s="31"/>
      <c r="AS247" s="31"/>
    </row>
    <row r="248" spans="11:45" s="18" customFormat="1" x14ac:dyDescent="0.15">
      <c r="K248" s="32" t="str">
        <f>IFERROR(VLOOKUP(登记表!C248,计分标准!A188:B208,2,FALSE),"")</f>
        <v/>
      </c>
      <c r="L248" s="30"/>
      <c r="M248" s="30"/>
      <c r="N248" s="34" t="str">
        <f>IFERROR(PRODUCT(J248,(VLOOKUP(登记表!C248,计分标准!A188:E208,4,FALSE))),"")</f>
        <v/>
      </c>
      <c r="O248" s="23"/>
      <c r="X248" s="30"/>
      <c r="Y248" s="31"/>
      <c r="AF248" s="30"/>
      <c r="AG248" s="31"/>
      <c r="AL248" s="31"/>
      <c r="AQ248" s="31"/>
      <c r="AR248" s="31"/>
      <c r="AS248" s="31"/>
    </row>
    <row r="249" spans="11:45" s="18" customFormat="1" x14ac:dyDescent="0.15">
      <c r="K249" s="32" t="str">
        <f>IFERROR(VLOOKUP(登记表!C249,计分标准!A189:B209,2,FALSE),"")</f>
        <v/>
      </c>
      <c r="L249" s="30"/>
      <c r="M249" s="30"/>
      <c r="N249" s="34" t="str">
        <f>IFERROR(PRODUCT(J249,(VLOOKUP(登记表!C249,计分标准!A189:E209,4,FALSE))),"")</f>
        <v/>
      </c>
      <c r="O249" s="23"/>
      <c r="X249" s="30"/>
      <c r="Y249" s="31"/>
      <c r="AF249" s="30"/>
      <c r="AG249" s="31"/>
      <c r="AL249" s="31"/>
      <c r="AQ249" s="31"/>
      <c r="AR249" s="31"/>
      <c r="AS249" s="31"/>
    </row>
    <row r="250" spans="11:45" s="18" customFormat="1" x14ac:dyDescent="0.15">
      <c r="K250" s="32" t="str">
        <f>IFERROR(VLOOKUP(登记表!C250,计分标准!A190:B210,2,FALSE),"")</f>
        <v/>
      </c>
      <c r="L250" s="30"/>
      <c r="M250" s="30"/>
      <c r="N250" s="34" t="str">
        <f>IFERROR(PRODUCT(J250,(VLOOKUP(登记表!C250,计分标准!A190:E210,4,FALSE))),"")</f>
        <v/>
      </c>
      <c r="O250" s="23"/>
      <c r="X250" s="30"/>
      <c r="Y250" s="31"/>
      <c r="AF250" s="30"/>
      <c r="AG250" s="31"/>
      <c r="AL250" s="31"/>
      <c r="AQ250" s="31"/>
      <c r="AR250" s="31"/>
      <c r="AS250" s="31"/>
    </row>
    <row r="251" spans="11:45" s="18" customFormat="1" x14ac:dyDescent="0.15">
      <c r="K251" s="32" t="str">
        <f>IFERROR(VLOOKUP(登记表!C251,计分标准!A191:B211,2,FALSE),"")</f>
        <v/>
      </c>
      <c r="L251" s="30"/>
      <c r="M251" s="30"/>
      <c r="N251" s="34" t="str">
        <f>IFERROR(PRODUCT(J251,(VLOOKUP(登记表!C251,计分标准!A191:E211,4,FALSE))),"")</f>
        <v/>
      </c>
      <c r="O251" s="23"/>
      <c r="X251" s="30"/>
      <c r="Y251" s="31"/>
      <c r="AF251" s="30"/>
      <c r="AG251" s="31"/>
      <c r="AL251" s="31"/>
      <c r="AQ251" s="31"/>
      <c r="AR251" s="31"/>
      <c r="AS251" s="31"/>
    </row>
    <row r="252" spans="11:45" s="18" customFormat="1" x14ac:dyDescent="0.15">
      <c r="K252" s="32" t="str">
        <f>IFERROR(VLOOKUP(登记表!C252,计分标准!A192:B212,2,FALSE),"")</f>
        <v/>
      </c>
      <c r="L252" s="30"/>
      <c r="M252" s="30"/>
      <c r="N252" s="34" t="str">
        <f>IFERROR(PRODUCT(J252,(VLOOKUP(登记表!C252,计分标准!A192:E212,4,FALSE))),"")</f>
        <v/>
      </c>
      <c r="O252" s="23"/>
      <c r="X252" s="30"/>
      <c r="Y252" s="31"/>
      <c r="AF252" s="30"/>
      <c r="AG252" s="31"/>
      <c r="AL252" s="31"/>
      <c r="AQ252" s="31"/>
      <c r="AR252" s="31"/>
      <c r="AS252" s="31"/>
    </row>
    <row r="253" spans="11:45" s="18" customFormat="1" x14ac:dyDescent="0.15">
      <c r="K253" s="32" t="str">
        <f>IFERROR(VLOOKUP(登记表!C253,计分标准!A193:B213,2,FALSE),"")</f>
        <v/>
      </c>
      <c r="L253" s="30"/>
      <c r="M253" s="30"/>
      <c r="N253" s="34" t="str">
        <f>IFERROR(PRODUCT(J253,(VLOOKUP(登记表!C253,计分标准!A193:E213,4,FALSE))),"")</f>
        <v/>
      </c>
      <c r="O253" s="23"/>
      <c r="X253" s="30"/>
      <c r="Y253" s="31"/>
      <c r="AF253" s="30"/>
      <c r="AG253" s="31"/>
      <c r="AL253" s="31"/>
      <c r="AQ253" s="31"/>
      <c r="AR253" s="31"/>
      <c r="AS253" s="31"/>
    </row>
    <row r="254" spans="11:45" s="18" customFormat="1" x14ac:dyDescent="0.15">
      <c r="K254" s="32" t="str">
        <f>IFERROR(VLOOKUP(登记表!C254,计分标准!A194:B214,2,FALSE),"")</f>
        <v/>
      </c>
      <c r="L254" s="30"/>
      <c r="M254" s="30"/>
      <c r="N254" s="34" t="str">
        <f>IFERROR(PRODUCT(J254,(VLOOKUP(登记表!C254,计分标准!A194:E214,4,FALSE))),"")</f>
        <v/>
      </c>
      <c r="O254" s="23"/>
      <c r="X254" s="30"/>
      <c r="Y254" s="31"/>
      <c r="AF254" s="30"/>
      <c r="AG254" s="31"/>
      <c r="AL254" s="31"/>
      <c r="AQ254" s="31"/>
      <c r="AR254" s="31"/>
      <c r="AS254" s="31"/>
    </row>
    <row r="255" spans="11:45" s="18" customFormat="1" x14ac:dyDescent="0.15">
      <c r="K255" s="32" t="str">
        <f>IFERROR(VLOOKUP(登记表!C255,计分标准!A195:B215,2,FALSE),"")</f>
        <v/>
      </c>
      <c r="L255" s="30"/>
      <c r="M255" s="30"/>
      <c r="N255" s="34" t="str">
        <f>IFERROR(PRODUCT(J255,(VLOOKUP(登记表!C255,计分标准!A195:E215,4,FALSE))),"")</f>
        <v/>
      </c>
      <c r="O255" s="23"/>
      <c r="X255" s="30"/>
      <c r="Y255" s="31"/>
      <c r="AF255" s="30"/>
      <c r="AG255" s="31"/>
      <c r="AL255" s="31"/>
      <c r="AQ255" s="31"/>
      <c r="AR255" s="31"/>
      <c r="AS255" s="31"/>
    </row>
    <row r="256" spans="11:45" s="18" customFormat="1" x14ac:dyDescent="0.15">
      <c r="K256" s="32" t="str">
        <f>IFERROR(VLOOKUP(登记表!C256,计分标准!A196:B216,2,FALSE),"")</f>
        <v/>
      </c>
      <c r="L256" s="30"/>
      <c r="M256" s="30"/>
      <c r="N256" s="34" t="str">
        <f>IFERROR(PRODUCT(J256,(VLOOKUP(登记表!C256,计分标准!A196:E216,4,FALSE))),"")</f>
        <v/>
      </c>
      <c r="O256" s="23"/>
      <c r="X256" s="30"/>
      <c r="Y256" s="31"/>
      <c r="AF256" s="30"/>
      <c r="AG256" s="31"/>
      <c r="AL256" s="31"/>
      <c r="AQ256" s="31"/>
      <c r="AR256" s="31"/>
      <c r="AS256" s="31"/>
    </row>
    <row r="257" spans="11:45" s="18" customFormat="1" x14ac:dyDescent="0.15">
      <c r="K257" s="32" t="str">
        <f>IFERROR(VLOOKUP(登记表!C257,计分标准!A197:B217,2,FALSE),"")</f>
        <v/>
      </c>
      <c r="L257" s="30"/>
      <c r="M257" s="30"/>
      <c r="N257" s="34" t="str">
        <f>IFERROR(PRODUCT(J257,(VLOOKUP(登记表!C257,计分标准!A197:E217,4,FALSE))),"")</f>
        <v/>
      </c>
      <c r="O257" s="23"/>
      <c r="X257" s="30"/>
      <c r="Y257" s="31"/>
      <c r="AF257" s="30"/>
      <c r="AG257" s="31"/>
      <c r="AL257" s="31"/>
      <c r="AQ257" s="31"/>
      <c r="AR257" s="31"/>
      <c r="AS257" s="31"/>
    </row>
    <row r="258" spans="11:45" x14ac:dyDescent="0.15">
      <c r="K258" s="33" t="str">
        <f>IFERROR(VLOOKUP(登记表!C258,计分标准!A198:B218,2,FALSE),"")</f>
        <v/>
      </c>
      <c r="N258" s="35" t="str">
        <f>IFERROR(PRODUCT(J258,(VLOOKUP(登记表!C258,计分标准!A198:E218,4,FALSE))),"")</f>
        <v/>
      </c>
    </row>
    <row r="259" spans="11:45" x14ac:dyDescent="0.15">
      <c r="K259" s="33" t="str">
        <f>IFERROR(VLOOKUP(登记表!C259,计分标准!A199:B219,2,FALSE),"")</f>
        <v/>
      </c>
      <c r="N259" s="35" t="str">
        <f>IFERROR(PRODUCT(J259,(VLOOKUP(登记表!C259,计分标准!A199:E219,4,FALSE))),"")</f>
        <v/>
      </c>
    </row>
    <row r="260" spans="11:45" x14ac:dyDescent="0.15">
      <c r="K260" s="33" t="str">
        <f>IFERROR(VLOOKUP(登记表!C260,计分标准!A200:B220,2,FALSE),"")</f>
        <v/>
      </c>
      <c r="N260" s="35" t="str">
        <f>IFERROR(PRODUCT(J260,(VLOOKUP(登记表!C260,计分标准!A200:E220,4,FALSE))),"")</f>
        <v/>
      </c>
    </row>
    <row r="261" spans="11:45" x14ac:dyDescent="0.15">
      <c r="K261" s="33" t="str">
        <f>IFERROR(VLOOKUP(登记表!C261,计分标准!A201:B221,2,FALSE),"")</f>
        <v/>
      </c>
      <c r="N261" s="35" t="str">
        <f>IFERROR(PRODUCT(J261,(VLOOKUP(登记表!C261,计分标准!A201:E221,4,FALSE))),"")</f>
        <v/>
      </c>
    </row>
    <row r="262" spans="11:45" x14ac:dyDescent="0.15">
      <c r="K262" s="33" t="str">
        <f>IFERROR(VLOOKUP(登记表!C262,计分标准!A202:B222,2,FALSE),"")</f>
        <v/>
      </c>
      <c r="N262" s="35" t="str">
        <f>IFERROR(PRODUCT(J262,(VLOOKUP(登记表!C262,计分标准!A202:E222,4,FALSE))),"")</f>
        <v/>
      </c>
    </row>
    <row r="263" spans="11:45" x14ac:dyDescent="0.15">
      <c r="K263" s="33" t="str">
        <f>IFERROR(VLOOKUP(登记表!C263,计分标准!A203:B223,2,FALSE),"")</f>
        <v/>
      </c>
      <c r="N263" s="35" t="str">
        <f>IFERROR(PRODUCT(J263,(VLOOKUP(登记表!C263,计分标准!A203:E223,4,FALSE))),"")</f>
        <v/>
      </c>
    </row>
    <row r="264" spans="11:45" x14ac:dyDescent="0.15">
      <c r="K264" s="33" t="str">
        <f>IFERROR(VLOOKUP(登记表!C264,计分标准!A204:B224,2,FALSE),"")</f>
        <v/>
      </c>
      <c r="N264" s="35" t="str">
        <f>IFERROR(PRODUCT(J264,(VLOOKUP(登记表!C264,计分标准!A204:E224,4,FALSE))),"")</f>
        <v/>
      </c>
    </row>
    <row r="265" spans="11:45" x14ac:dyDescent="0.15">
      <c r="K265" s="33" t="str">
        <f>IFERROR(VLOOKUP(登记表!C265,计分标准!A205:B225,2,FALSE),"")</f>
        <v/>
      </c>
      <c r="N265" s="35" t="str">
        <f>IFERROR(PRODUCT(J265,(VLOOKUP(登记表!C265,计分标准!A205:E225,4,FALSE))),"")</f>
        <v/>
      </c>
    </row>
    <row r="266" spans="11:45" x14ac:dyDescent="0.15">
      <c r="K266" s="33" t="str">
        <f>IFERROR(VLOOKUP(登记表!C266,计分标准!A206:B226,2,FALSE),"")</f>
        <v/>
      </c>
      <c r="N266" s="35" t="str">
        <f>IFERROR(PRODUCT(J266,(VLOOKUP(登记表!C266,计分标准!A206:E226,4,FALSE))),"")</f>
        <v/>
      </c>
    </row>
    <row r="267" spans="11:45" x14ac:dyDescent="0.15">
      <c r="K267" s="33" t="str">
        <f>IFERROR(VLOOKUP(登记表!C267,计分标准!A207:B227,2,FALSE),"")</f>
        <v/>
      </c>
      <c r="N267" s="35" t="str">
        <f>IFERROR(PRODUCT(J267,(VLOOKUP(登记表!C267,计分标准!A207:E227,4,FALSE))),"")</f>
        <v/>
      </c>
    </row>
    <row r="268" spans="11:45" x14ac:dyDescent="0.15">
      <c r="K268" s="33" t="str">
        <f>IFERROR(VLOOKUP(登记表!C268,计分标准!A208:B228,2,FALSE),"")</f>
        <v/>
      </c>
      <c r="N268" s="35" t="str">
        <f>IFERROR(PRODUCT(J268,(VLOOKUP(登记表!C268,计分标准!A208:E228,4,FALSE))),"")</f>
        <v/>
      </c>
    </row>
    <row r="269" spans="11:45" x14ac:dyDescent="0.15">
      <c r="K269" s="33" t="str">
        <f>IFERROR(VLOOKUP(登记表!C269,计分标准!A209:B229,2,FALSE),"")</f>
        <v/>
      </c>
      <c r="N269" s="35" t="str">
        <f>IFERROR(PRODUCT(J269,(VLOOKUP(登记表!C269,计分标准!A209:E229,4,FALSE))),"")</f>
        <v/>
      </c>
    </row>
    <row r="270" spans="11:45" x14ac:dyDescent="0.15">
      <c r="K270" s="33" t="str">
        <f>IFERROR(VLOOKUP(登记表!C270,计分标准!A210:B230,2,FALSE),"")</f>
        <v/>
      </c>
      <c r="N270" s="35" t="str">
        <f>IFERROR(PRODUCT(J270,(VLOOKUP(登记表!C270,计分标准!A210:E230,4,FALSE))),"")</f>
        <v/>
      </c>
    </row>
    <row r="271" spans="11:45" x14ac:dyDescent="0.15">
      <c r="K271" s="33" t="str">
        <f>IFERROR(VLOOKUP(登记表!C271,计分标准!A211:B231,2,FALSE),"")</f>
        <v/>
      </c>
      <c r="N271" s="35" t="str">
        <f>IFERROR(PRODUCT(J271,(VLOOKUP(登记表!C271,计分标准!A211:E231,4,FALSE))),"")</f>
        <v/>
      </c>
    </row>
    <row r="272" spans="11:45" x14ac:dyDescent="0.15">
      <c r="K272" s="33" t="str">
        <f>IFERROR(VLOOKUP(登记表!C272,计分标准!A212:B232,2,FALSE),"")</f>
        <v/>
      </c>
      <c r="N272" s="35" t="str">
        <f>IFERROR(PRODUCT(J272,(VLOOKUP(登记表!C272,计分标准!A212:E232,4,FALSE))),"")</f>
        <v/>
      </c>
    </row>
    <row r="273" spans="11:14" x14ac:dyDescent="0.15">
      <c r="K273" s="33" t="str">
        <f>IFERROR(VLOOKUP(登记表!C273,计分标准!A213:B233,2,FALSE),"")</f>
        <v/>
      </c>
      <c r="N273" s="35" t="str">
        <f>IFERROR(PRODUCT(J273,(VLOOKUP(登记表!C273,计分标准!A213:E233,4,FALSE))),"")</f>
        <v/>
      </c>
    </row>
    <row r="274" spans="11:14" x14ac:dyDescent="0.15">
      <c r="K274" s="33" t="str">
        <f>IFERROR(VLOOKUP(登记表!C274,计分标准!A214:B234,2,FALSE),"")</f>
        <v/>
      </c>
      <c r="N274" s="35" t="str">
        <f>IFERROR(PRODUCT(J274,(VLOOKUP(登记表!C274,计分标准!A214:E234,4,FALSE))),"")</f>
        <v/>
      </c>
    </row>
    <row r="275" spans="11:14" x14ac:dyDescent="0.15">
      <c r="K275" s="33" t="str">
        <f>IFERROR(VLOOKUP(登记表!C275,计分标准!A215:B235,2,FALSE),"")</f>
        <v/>
      </c>
      <c r="N275" s="35" t="str">
        <f>IFERROR(PRODUCT(J275,(VLOOKUP(登记表!C275,计分标准!A215:E235,4,FALSE))),"")</f>
        <v/>
      </c>
    </row>
    <row r="276" spans="11:14" x14ac:dyDescent="0.15">
      <c r="K276" s="33" t="str">
        <f>IFERROR(VLOOKUP(登记表!C276,计分标准!A216:B236,2,FALSE),"")</f>
        <v/>
      </c>
      <c r="N276" s="35" t="str">
        <f>IFERROR(PRODUCT(J276,(VLOOKUP(登记表!C276,计分标准!A216:E236,4,FALSE))),"")</f>
        <v/>
      </c>
    </row>
    <row r="277" spans="11:14" x14ac:dyDescent="0.15">
      <c r="K277" s="33" t="str">
        <f>IFERROR(VLOOKUP(登记表!C277,计分标准!A217:B237,2,FALSE),"")</f>
        <v/>
      </c>
      <c r="N277" s="35" t="str">
        <f>IFERROR(PRODUCT(J277,(VLOOKUP(登记表!C277,计分标准!A217:E237,4,FALSE))),"")</f>
        <v/>
      </c>
    </row>
    <row r="278" spans="11:14" x14ac:dyDescent="0.15">
      <c r="K278" s="33" t="str">
        <f>IFERROR(VLOOKUP(登记表!C278,计分标准!A218:B238,2,FALSE),"")</f>
        <v/>
      </c>
      <c r="N278" s="35" t="str">
        <f>IFERROR(PRODUCT(J278,(VLOOKUP(登记表!C278,计分标准!A218:E238,4,FALSE))),"")</f>
        <v/>
      </c>
    </row>
    <row r="279" spans="11:14" x14ac:dyDescent="0.15">
      <c r="K279" s="33" t="str">
        <f>IFERROR(VLOOKUP(登记表!C279,计分标准!A219:B239,2,FALSE),"")</f>
        <v/>
      </c>
      <c r="N279" s="35" t="str">
        <f>IFERROR(PRODUCT(J279,(VLOOKUP(登记表!C279,计分标准!A219:E239,4,FALSE))),"")</f>
        <v/>
      </c>
    </row>
    <row r="280" spans="11:14" x14ac:dyDescent="0.15">
      <c r="K280" s="33" t="str">
        <f>IFERROR(VLOOKUP(登记表!C280,计分标准!A220:B240,2,FALSE),"")</f>
        <v/>
      </c>
      <c r="N280" s="35" t="str">
        <f>IFERROR(PRODUCT(J280,(VLOOKUP(登记表!C280,计分标准!A220:E240,4,FALSE))),"")</f>
        <v/>
      </c>
    </row>
    <row r="281" spans="11:14" x14ac:dyDescent="0.15">
      <c r="K281" s="33" t="str">
        <f>IFERROR(VLOOKUP(登记表!C281,计分标准!A221:B241,2,FALSE),"")</f>
        <v/>
      </c>
      <c r="N281" s="35" t="str">
        <f>IFERROR(PRODUCT(J281,(VLOOKUP(登记表!C281,计分标准!A221:E241,4,FALSE))),"")</f>
        <v/>
      </c>
    </row>
    <row r="282" spans="11:14" x14ac:dyDescent="0.15">
      <c r="K282" s="33" t="str">
        <f>IFERROR(VLOOKUP(登记表!C282,计分标准!A222:B242,2,FALSE),"")</f>
        <v/>
      </c>
      <c r="N282" s="35" t="str">
        <f>IFERROR(PRODUCT(J282,(VLOOKUP(登记表!C282,计分标准!A222:E242,4,FALSE))),"")</f>
        <v/>
      </c>
    </row>
    <row r="283" spans="11:14" x14ac:dyDescent="0.15">
      <c r="K283" s="33" t="str">
        <f>IFERROR(VLOOKUP(登记表!C283,计分标准!A223:B243,2,FALSE),"")</f>
        <v/>
      </c>
      <c r="N283" s="35" t="str">
        <f>IFERROR(PRODUCT(J283,(VLOOKUP(登记表!C283,计分标准!A223:E243,4,FALSE))),"")</f>
        <v/>
      </c>
    </row>
    <row r="284" spans="11:14" x14ac:dyDescent="0.15">
      <c r="K284" s="33" t="str">
        <f>IFERROR(VLOOKUP(登记表!C284,计分标准!A224:B244,2,FALSE),"")</f>
        <v/>
      </c>
      <c r="N284" s="35" t="str">
        <f>IFERROR(PRODUCT(J284,(VLOOKUP(登记表!C284,计分标准!A224:E244,4,FALSE))),"")</f>
        <v/>
      </c>
    </row>
    <row r="285" spans="11:14" x14ac:dyDescent="0.15">
      <c r="K285" s="33" t="str">
        <f>IFERROR(VLOOKUP(登记表!C285,计分标准!A225:B245,2,FALSE),"")</f>
        <v/>
      </c>
      <c r="N285" s="35" t="str">
        <f>IFERROR(PRODUCT(J285,(VLOOKUP(登记表!C285,计分标准!A225:E245,4,FALSE))),"")</f>
        <v/>
      </c>
    </row>
    <row r="286" spans="11:14" x14ac:dyDescent="0.15">
      <c r="K286" s="33" t="str">
        <f>IFERROR(VLOOKUP(登记表!C286,计分标准!A226:B246,2,FALSE),"")</f>
        <v/>
      </c>
      <c r="N286" s="35" t="str">
        <f>IFERROR(PRODUCT(J286,(VLOOKUP(登记表!C286,计分标准!A226:E246,4,FALSE))),"")</f>
        <v/>
      </c>
    </row>
    <row r="287" spans="11:14" x14ac:dyDescent="0.15">
      <c r="K287" s="33" t="str">
        <f>IFERROR(VLOOKUP(登记表!C287,计分标准!A227:B247,2,FALSE),"")</f>
        <v/>
      </c>
      <c r="N287" s="35" t="str">
        <f>IFERROR(PRODUCT(J287,(VLOOKUP(登记表!C287,计分标准!A227:E247,4,FALSE))),"")</f>
        <v/>
      </c>
    </row>
    <row r="288" spans="11:14" x14ac:dyDescent="0.15">
      <c r="K288" s="33" t="str">
        <f>IFERROR(VLOOKUP(登记表!C288,计分标准!A228:B248,2,FALSE),"")</f>
        <v/>
      </c>
      <c r="N288" s="35" t="str">
        <f>IFERROR(PRODUCT(J288,(VLOOKUP(登记表!C288,计分标准!A228:E248,4,FALSE))),"")</f>
        <v/>
      </c>
    </row>
    <row r="289" spans="11:14" x14ac:dyDescent="0.15">
      <c r="K289" s="33" t="str">
        <f>IFERROR(VLOOKUP(登记表!C289,计分标准!A229:B249,2,FALSE),"")</f>
        <v/>
      </c>
      <c r="N289" s="35" t="str">
        <f>IFERROR(PRODUCT(J289,(VLOOKUP(登记表!C289,计分标准!A229:E249,4,FALSE))),"")</f>
        <v/>
      </c>
    </row>
    <row r="290" spans="11:14" x14ac:dyDescent="0.15">
      <c r="K290" s="33" t="str">
        <f>IFERROR(VLOOKUP(登记表!C290,计分标准!A230:B250,2,FALSE),"")</f>
        <v/>
      </c>
      <c r="N290" s="35" t="str">
        <f>IFERROR(PRODUCT(J290,(VLOOKUP(登记表!C290,计分标准!A230:E250,4,FALSE))),"")</f>
        <v/>
      </c>
    </row>
    <row r="291" spans="11:14" x14ac:dyDescent="0.15">
      <c r="K291" s="33" t="str">
        <f>IFERROR(VLOOKUP(登记表!C291,计分标准!A231:B251,2,FALSE),"")</f>
        <v/>
      </c>
      <c r="N291" s="35" t="str">
        <f>IFERROR(PRODUCT(J291,(VLOOKUP(登记表!C291,计分标准!A231:E251,4,FALSE))),"")</f>
        <v/>
      </c>
    </row>
    <row r="292" spans="11:14" x14ac:dyDescent="0.15">
      <c r="K292" s="33" t="str">
        <f>IFERROR(VLOOKUP(登记表!C292,计分标准!A232:B252,2,FALSE),"")</f>
        <v/>
      </c>
      <c r="N292" s="35" t="str">
        <f>IFERROR(PRODUCT(J292,(VLOOKUP(登记表!C292,计分标准!A232:E252,4,FALSE))),"")</f>
        <v/>
      </c>
    </row>
    <row r="293" spans="11:14" x14ac:dyDescent="0.15">
      <c r="K293" s="33" t="str">
        <f>IFERROR(VLOOKUP(登记表!C293,计分标准!A233:B253,2,FALSE),"")</f>
        <v/>
      </c>
      <c r="N293" s="35" t="str">
        <f>IFERROR(PRODUCT(J293,(VLOOKUP(登记表!C293,计分标准!A233:E253,4,FALSE))),"")</f>
        <v/>
      </c>
    </row>
    <row r="294" spans="11:14" x14ac:dyDescent="0.15">
      <c r="K294" s="33" t="str">
        <f>IFERROR(VLOOKUP(登记表!C294,计分标准!A234:B254,2,FALSE),"")</f>
        <v/>
      </c>
      <c r="N294" s="35" t="str">
        <f>IFERROR(PRODUCT(J294,(VLOOKUP(登记表!C294,计分标准!A234:E254,4,FALSE))),"")</f>
        <v/>
      </c>
    </row>
    <row r="295" spans="11:14" x14ac:dyDescent="0.15">
      <c r="K295" s="33" t="str">
        <f>IFERROR(VLOOKUP(登记表!C295,计分标准!A235:B255,2,FALSE),"")</f>
        <v/>
      </c>
      <c r="N295" s="35" t="str">
        <f>IFERROR(PRODUCT(J295,(VLOOKUP(登记表!C295,计分标准!A235:E255,4,FALSE))),"")</f>
        <v/>
      </c>
    </row>
    <row r="296" spans="11:14" x14ac:dyDescent="0.15">
      <c r="K296" s="33" t="str">
        <f>IFERROR(VLOOKUP(登记表!C296,计分标准!A236:B256,2,FALSE),"")</f>
        <v/>
      </c>
      <c r="N296" s="35" t="str">
        <f>IFERROR(PRODUCT(J296,(VLOOKUP(登记表!C296,计分标准!A236:E256,4,FALSE))),"")</f>
        <v/>
      </c>
    </row>
    <row r="297" spans="11:14" x14ac:dyDescent="0.15">
      <c r="K297" s="33" t="str">
        <f>IFERROR(VLOOKUP(登记表!C297,计分标准!A237:B257,2,FALSE),"")</f>
        <v/>
      </c>
      <c r="N297" s="35" t="str">
        <f>IFERROR(PRODUCT(J297,(VLOOKUP(登记表!C297,计分标准!A237:E257,4,FALSE))),"")</f>
        <v/>
      </c>
    </row>
    <row r="298" spans="11:14" x14ac:dyDescent="0.15">
      <c r="K298" s="33" t="str">
        <f>IFERROR(VLOOKUP(登记表!C298,计分标准!A238:B258,2,FALSE),"")</f>
        <v/>
      </c>
      <c r="N298" s="35" t="str">
        <f>IFERROR(PRODUCT(J298,(VLOOKUP(登记表!C298,计分标准!A238:E258,4,FALSE))),"")</f>
        <v/>
      </c>
    </row>
    <row r="299" spans="11:14" x14ac:dyDescent="0.15">
      <c r="K299" s="33" t="str">
        <f>IFERROR(VLOOKUP(登记表!C299,计分标准!A239:B259,2,FALSE),"")</f>
        <v/>
      </c>
      <c r="N299" s="35" t="str">
        <f>IFERROR(PRODUCT(J299,(VLOOKUP(登记表!C299,计分标准!A239:E259,4,FALSE))),"")</f>
        <v/>
      </c>
    </row>
    <row r="300" spans="11:14" x14ac:dyDescent="0.15">
      <c r="K300" s="33" t="str">
        <f>IFERROR(VLOOKUP(登记表!C300,计分标准!A240:B260,2,FALSE),"")</f>
        <v/>
      </c>
      <c r="N300" s="35" t="str">
        <f>IFERROR(PRODUCT(J300,(VLOOKUP(登记表!C300,计分标准!A240:E260,4,FALSE))),"")</f>
        <v/>
      </c>
    </row>
    <row r="301" spans="11:14" x14ac:dyDescent="0.15">
      <c r="K301" s="33" t="str">
        <f>IFERROR(VLOOKUP(登记表!C301,计分标准!A241:B261,2,FALSE),"")</f>
        <v/>
      </c>
      <c r="N301" s="35" t="str">
        <f>IFERROR(PRODUCT(J301,(VLOOKUP(登记表!C301,计分标准!A241:E261,4,FALSE))),"")</f>
        <v/>
      </c>
    </row>
    <row r="302" spans="11:14" x14ac:dyDescent="0.15">
      <c r="K302" s="33" t="str">
        <f>IFERROR(VLOOKUP(登记表!C302,计分标准!A242:B262,2,FALSE),"")</f>
        <v/>
      </c>
      <c r="N302" s="35" t="str">
        <f>IFERROR(PRODUCT(J302,(VLOOKUP(登记表!C302,计分标准!A242:E262,4,FALSE))),"")</f>
        <v/>
      </c>
    </row>
    <row r="303" spans="11:14" x14ac:dyDescent="0.15">
      <c r="K303" s="33" t="str">
        <f>IFERROR(VLOOKUP(登记表!C303,计分标准!A243:B263,2,FALSE),"")</f>
        <v/>
      </c>
      <c r="N303" s="35" t="str">
        <f>IFERROR(PRODUCT(J303,(VLOOKUP(登记表!C303,计分标准!A243:E263,4,FALSE))),"")</f>
        <v/>
      </c>
    </row>
    <row r="304" spans="11:14" x14ac:dyDescent="0.15">
      <c r="K304" s="33" t="str">
        <f>IFERROR(VLOOKUP(登记表!C304,计分标准!A244:B264,2,FALSE),"")</f>
        <v/>
      </c>
      <c r="N304" s="35" t="str">
        <f>IFERROR(PRODUCT(J304,(VLOOKUP(登记表!C304,计分标准!A244:E264,4,FALSE))),"")</f>
        <v/>
      </c>
    </row>
    <row r="305" spans="11:14" x14ac:dyDescent="0.15">
      <c r="K305" s="33" t="str">
        <f>IFERROR(VLOOKUP(登记表!C305,计分标准!A245:B265,2,FALSE),"")</f>
        <v/>
      </c>
      <c r="N305" s="35" t="str">
        <f>IFERROR(PRODUCT(J305,(VLOOKUP(登记表!C305,计分标准!A245:E265,4,FALSE))),"")</f>
        <v/>
      </c>
    </row>
    <row r="306" spans="11:14" x14ac:dyDescent="0.15">
      <c r="K306" s="33" t="str">
        <f>IFERROR(VLOOKUP(登记表!C306,计分标准!A246:B266,2,FALSE),"")</f>
        <v/>
      </c>
      <c r="N306" s="35" t="str">
        <f>IFERROR(PRODUCT(J306,(VLOOKUP(登记表!C306,计分标准!A246:E266,4,FALSE))),"")</f>
        <v/>
      </c>
    </row>
    <row r="307" spans="11:14" x14ac:dyDescent="0.15">
      <c r="K307" s="33" t="str">
        <f>IFERROR(VLOOKUP(登记表!C307,计分标准!A247:B267,2,FALSE),"")</f>
        <v/>
      </c>
      <c r="N307" s="35" t="str">
        <f>IFERROR(PRODUCT(J307,(VLOOKUP(登记表!C307,计分标准!A247:E267,4,FALSE))),"")</f>
        <v/>
      </c>
    </row>
    <row r="308" spans="11:14" x14ac:dyDescent="0.15">
      <c r="K308" s="33" t="str">
        <f>IFERROR(VLOOKUP(登记表!C308,计分标准!A248:B268,2,FALSE),"")</f>
        <v/>
      </c>
      <c r="N308" s="35" t="str">
        <f>IFERROR(PRODUCT(J308,(VLOOKUP(登记表!C308,计分标准!A248:E268,4,FALSE))),"")</f>
        <v/>
      </c>
    </row>
    <row r="309" spans="11:14" x14ac:dyDescent="0.15">
      <c r="K309" s="33" t="str">
        <f>IFERROR(VLOOKUP(登记表!C309,计分标准!A249:B269,2,FALSE),"")</f>
        <v/>
      </c>
      <c r="N309" s="35" t="str">
        <f>IFERROR(PRODUCT(J309,(VLOOKUP(登记表!C309,计分标准!A249:E269,4,FALSE))),"")</f>
        <v/>
      </c>
    </row>
    <row r="310" spans="11:14" x14ac:dyDescent="0.15">
      <c r="K310" s="33" t="str">
        <f>IFERROR(VLOOKUP(登记表!C310,计分标准!A250:B270,2,FALSE),"")</f>
        <v/>
      </c>
      <c r="N310" s="35" t="str">
        <f>IFERROR(PRODUCT(J310,(VLOOKUP(登记表!C310,计分标准!A250:E270,4,FALSE))),"")</f>
        <v/>
      </c>
    </row>
    <row r="311" spans="11:14" x14ac:dyDescent="0.15">
      <c r="K311" s="33" t="str">
        <f>IFERROR(VLOOKUP(登记表!C311,计分标准!A251:B271,2,FALSE),"")</f>
        <v/>
      </c>
      <c r="N311" s="35" t="str">
        <f>IFERROR(PRODUCT(J311,(VLOOKUP(登记表!C311,计分标准!A251:E271,4,FALSE))),"")</f>
        <v/>
      </c>
    </row>
    <row r="312" spans="11:14" x14ac:dyDescent="0.15">
      <c r="K312" s="33" t="str">
        <f>IFERROR(VLOOKUP(登记表!C312,计分标准!A252:B272,2,FALSE),"")</f>
        <v/>
      </c>
      <c r="N312" s="35" t="str">
        <f>IFERROR(PRODUCT(J312,(VLOOKUP(登记表!C312,计分标准!A252:E272,4,FALSE))),"")</f>
        <v/>
      </c>
    </row>
    <row r="313" spans="11:14" x14ac:dyDescent="0.15">
      <c r="K313" s="33" t="str">
        <f>IFERROR(VLOOKUP(登记表!C313,计分标准!A253:B273,2,FALSE),"")</f>
        <v/>
      </c>
      <c r="N313" s="35" t="str">
        <f>IFERROR(PRODUCT(J313,(VLOOKUP(登记表!C313,计分标准!A253:E273,4,FALSE))),"")</f>
        <v/>
      </c>
    </row>
    <row r="314" spans="11:14" x14ac:dyDescent="0.15">
      <c r="K314" s="33" t="str">
        <f>IFERROR(VLOOKUP(登记表!C314,计分标准!A254:B274,2,FALSE),"")</f>
        <v/>
      </c>
      <c r="N314" s="35" t="str">
        <f>IFERROR(PRODUCT(J314,(VLOOKUP(登记表!C314,计分标准!A254:E274,4,FALSE))),"")</f>
        <v/>
      </c>
    </row>
    <row r="315" spans="11:14" x14ac:dyDescent="0.15">
      <c r="K315" s="33" t="str">
        <f>IFERROR(VLOOKUP(登记表!C315,计分标准!A255:B275,2,FALSE),"")</f>
        <v/>
      </c>
      <c r="N315" s="35" t="str">
        <f>IFERROR(PRODUCT(J315,(VLOOKUP(登记表!C315,计分标准!A255:E275,4,FALSE))),"")</f>
        <v/>
      </c>
    </row>
    <row r="316" spans="11:14" x14ac:dyDescent="0.15">
      <c r="K316" s="33" t="str">
        <f>IFERROR(VLOOKUP(登记表!C316,计分标准!A256:B276,2,FALSE),"")</f>
        <v/>
      </c>
      <c r="N316" s="35" t="str">
        <f>IFERROR(PRODUCT(J316,(VLOOKUP(登记表!C316,计分标准!A256:E276,4,FALSE))),"")</f>
        <v/>
      </c>
    </row>
    <row r="317" spans="11:14" x14ac:dyDescent="0.15">
      <c r="K317" s="33" t="str">
        <f>IFERROR(VLOOKUP(登记表!C317,计分标准!A257:B277,2,FALSE),"")</f>
        <v/>
      </c>
      <c r="N317" s="35" t="str">
        <f>IFERROR(PRODUCT(J317,(VLOOKUP(登记表!C317,计分标准!A257:E277,4,FALSE))),"")</f>
        <v/>
      </c>
    </row>
    <row r="318" spans="11:14" x14ac:dyDescent="0.15">
      <c r="K318" s="33" t="str">
        <f>IFERROR(VLOOKUP(登记表!C318,计分标准!A258:B278,2,FALSE),"")</f>
        <v/>
      </c>
      <c r="N318" s="35" t="str">
        <f>IFERROR(PRODUCT(J318,(VLOOKUP(登记表!C318,计分标准!A258:E278,4,FALSE))),"")</f>
        <v/>
      </c>
    </row>
    <row r="319" spans="11:14" x14ac:dyDescent="0.15">
      <c r="K319" s="33" t="str">
        <f>IFERROR(VLOOKUP(登记表!C319,计分标准!A259:B279,2,FALSE),"")</f>
        <v/>
      </c>
      <c r="N319" s="35" t="str">
        <f>IFERROR(PRODUCT(J319,(VLOOKUP(登记表!C319,计分标准!A259:E279,4,FALSE))),"")</f>
        <v/>
      </c>
    </row>
    <row r="320" spans="11:14" x14ac:dyDescent="0.15">
      <c r="K320" s="33" t="str">
        <f>IFERROR(VLOOKUP(登记表!C320,计分标准!A260:B280,2,FALSE),"")</f>
        <v/>
      </c>
      <c r="N320" s="35" t="str">
        <f>IFERROR(PRODUCT(J320,(VLOOKUP(登记表!C320,计分标准!A260:E280,4,FALSE))),"")</f>
        <v/>
      </c>
    </row>
    <row r="321" spans="11:14" x14ac:dyDescent="0.15">
      <c r="K321" s="33" t="str">
        <f>IFERROR(VLOOKUP(登记表!C321,计分标准!A261:B281,2,FALSE),"")</f>
        <v/>
      </c>
      <c r="N321" s="35" t="str">
        <f>IFERROR(PRODUCT(J321,(VLOOKUP(登记表!C321,计分标准!A261:E281,4,FALSE))),"")</f>
        <v/>
      </c>
    </row>
    <row r="322" spans="11:14" x14ac:dyDescent="0.15">
      <c r="K322" s="33" t="str">
        <f>IFERROR(VLOOKUP(登记表!C322,计分标准!A262:B282,2,FALSE),"")</f>
        <v/>
      </c>
      <c r="N322" s="35" t="str">
        <f>IFERROR(PRODUCT(J322,(VLOOKUP(登记表!C322,计分标准!A262:E282,4,FALSE))),"")</f>
        <v/>
      </c>
    </row>
    <row r="323" spans="11:14" x14ac:dyDescent="0.15">
      <c r="K323" s="33" t="str">
        <f>IFERROR(VLOOKUP(登记表!C323,计分标准!A263:B283,2,FALSE),"")</f>
        <v/>
      </c>
      <c r="N323" s="35" t="str">
        <f>IFERROR(PRODUCT(J323,(VLOOKUP(登记表!C323,计分标准!A263:E283,4,FALSE))),"")</f>
        <v/>
      </c>
    </row>
    <row r="324" spans="11:14" x14ac:dyDescent="0.15">
      <c r="K324" s="33" t="str">
        <f>IFERROR(VLOOKUP(登记表!C324,计分标准!A264:B284,2,FALSE),"")</f>
        <v/>
      </c>
      <c r="N324" s="35" t="str">
        <f>IFERROR(PRODUCT(J324,(VLOOKUP(登记表!C324,计分标准!A264:E284,4,FALSE))),"")</f>
        <v/>
      </c>
    </row>
    <row r="325" spans="11:14" x14ac:dyDescent="0.15">
      <c r="K325" s="33" t="str">
        <f>IFERROR(VLOOKUP(登记表!C325,计分标准!A265:B285,2,FALSE),"")</f>
        <v/>
      </c>
      <c r="N325" s="35" t="str">
        <f>IFERROR(PRODUCT(J325,(VLOOKUP(登记表!C325,计分标准!A265:E285,4,FALSE))),"")</f>
        <v/>
      </c>
    </row>
    <row r="326" spans="11:14" x14ac:dyDescent="0.15">
      <c r="K326" s="33" t="str">
        <f>IFERROR(VLOOKUP(登记表!C326,计分标准!A266:B286,2,FALSE),"")</f>
        <v/>
      </c>
      <c r="N326" s="35" t="str">
        <f>IFERROR(PRODUCT(J326,(VLOOKUP(登记表!C326,计分标准!A266:E286,4,FALSE))),"")</f>
        <v/>
      </c>
    </row>
    <row r="327" spans="11:14" x14ac:dyDescent="0.15">
      <c r="K327" s="33" t="str">
        <f>IFERROR(VLOOKUP(登记表!C327,计分标准!A267:B287,2,FALSE),"")</f>
        <v/>
      </c>
      <c r="N327" s="35" t="str">
        <f>IFERROR(PRODUCT(J327,(VLOOKUP(登记表!C327,计分标准!A267:E287,4,FALSE))),"")</f>
        <v/>
      </c>
    </row>
    <row r="328" spans="11:14" x14ac:dyDescent="0.15">
      <c r="K328" s="33" t="str">
        <f>IFERROR(VLOOKUP(登记表!C328,计分标准!A268:B288,2,FALSE),"")</f>
        <v/>
      </c>
      <c r="N328" s="35" t="str">
        <f>IFERROR(PRODUCT(J328,(VLOOKUP(登记表!C328,计分标准!A268:E288,4,FALSE))),"")</f>
        <v/>
      </c>
    </row>
    <row r="329" spans="11:14" x14ac:dyDescent="0.15">
      <c r="K329" s="33" t="str">
        <f>IFERROR(VLOOKUP(登记表!C329,计分标准!A269:B289,2,FALSE),"")</f>
        <v/>
      </c>
      <c r="N329" s="35" t="str">
        <f>IFERROR(PRODUCT(J329,(VLOOKUP(登记表!C329,计分标准!A269:E289,4,FALSE))),"")</f>
        <v/>
      </c>
    </row>
    <row r="330" spans="11:14" x14ac:dyDescent="0.15">
      <c r="K330" s="33" t="str">
        <f>IFERROR(VLOOKUP(登记表!C330,计分标准!A270:B290,2,FALSE),"")</f>
        <v/>
      </c>
      <c r="N330" s="35" t="str">
        <f>IFERROR(PRODUCT(J330,(VLOOKUP(登记表!C330,计分标准!A270:E290,4,FALSE))),"")</f>
        <v/>
      </c>
    </row>
    <row r="331" spans="11:14" x14ac:dyDescent="0.15">
      <c r="K331" s="33" t="str">
        <f>IFERROR(VLOOKUP(登记表!C331,计分标准!A271:B291,2,FALSE),"")</f>
        <v/>
      </c>
      <c r="N331" s="35" t="str">
        <f>IFERROR(PRODUCT(J331,(VLOOKUP(登记表!C331,计分标准!A271:E291,4,FALSE))),"")</f>
        <v/>
      </c>
    </row>
    <row r="332" spans="11:14" x14ac:dyDescent="0.15">
      <c r="K332" s="33" t="str">
        <f>IFERROR(VLOOKUP(登记表!C332,计分标准!A272:B292,2,FALSE),"")</f>
        <v/>
      </c>
      <c r="N332" s="35" t="str">
        <f>IFERROR(PRODUCT(J332,(VLOOKUP(登记表!C332,计分标准!A272:E292,4,FALSE))),"")</f>
        <v/>
      </c>
    </row>
    <row r="333" spans="11:14" x14ac:dyDescent="0.15">
      <c r="K333" s="33" t="str">
        <f>IFERROR(VLOOKUP(登记表!C333,计分标准!A273:B293,2,FALSE),"")</f>
        <v/>
      </c>
      <c r="N333" s="35" t="str">
        <f>IFERROR(PRODUCT(J333,(VLOOKUP(登记表!C333,计分标准!A273:E293,4,FALSE))),"")</f>
        <v/>
      </c>
    </row>
    <row r="334" spans="11:14" x14ac:dyDescent="0.15">
      <c r="K334" s="33" t="str">
        <f>IFERROR(VLOOKUP(登记表!C334,计分标准!A274:B294,2,FALSE),"")</f>
        <v/>
      </c>
      <c r="N334" s="35" t="str">
        <f>IFERROR(PRODUCT(J334,(VLOOKUP(登记表!C334,计分标准!A274:E294,4,FALSE))),"")</f>
        <v/>
      </c>
    </row>
    <row r="335" spans="11:14" x14ac:dyDescent="0.15">
      <c r="K335" s="33" t="str">
        <f>IFERROR(VLOOKUP(登记表!C335,计分标准!A275:B295,2,FALSE),"")</f>
        <v/>
      </c>
      <c r="N335" s="35" t="str">
        <f>IFERROR(PRODUCT(J335,(VLOOKUP(登记表!C335,计分标准!A275:E295,4,FALSE))),"")</f>
        <v/>
      </c>
    </row>
    <row r="336" spans="11:14" x14ac:dyDescent="0.15">
      <c r="K336" s="33" t="str">
        <f>IFERROR(VLOOKUP(登记表!C336,计分标准!A276:B296,2,FALSE),"")</f>
        <v/>
      </c>
      <c r="N336" s="35" t="str">
        <f>IFERROR(PRODUCT(J336,(VLOOKUP(登记表!C336,计分标准!A276:E296,4,FALSE))),"")</f>
        <v/>
      </c>
    </row>
    <row r="337" spans="11:14" x14ac:dyDescent="0.15">
      <c r="K337" s="33" t="str">
        <f>IFERROR(VLOOKUP(登记表!C337,计分标准!A277:B297,2,FALSE),"")</f>
        <v/>
      </c>
      <c r="N337" s="35" t="str">
        <f>IFERROR(PRODUCT(J337,(VLOOKUP(登记表!C337,计分标准!A277:E297,4,FALSE))),"")</f>
        <v/>
      </c>
    </row>
    <row r="338" spans="11:14" x14ac:dyDescent="0.15">
      <c r="K338" s="33" t="str">
        <f>IFERROR(VLOOKUP(登记表!C338,计分标准!A278:B298,2,FALSE),"")</f>
        <v/>
      </c>
      <c r="N338" s="35" t="str">
        <f>IFERROR(PRODUCT(J338,(VLOOKUP(登记表!C338,计分标准!A278:E298,4,FALSE))),"")</f>
        <v/>
      </c>
    </row>
    <row r="339" spans="11:14" x14ac:dyDescent="0.15">
      <c r="K339" s="33" t="str">
        <f>IFERROR(VLOOKUP(登记表!C339,计分标准!A279:B299,2,FALSE),"")</f>
        <v/>
      </c>
      <c r="N339" s="35" t="str">
        <f>IFERROR(PRODUCT(J339,(VLOOKUP(登记表!C339,计分标准!A279:E299,4,FALSE))),"")</f>
        <v/>
      </c>
    </row>
    <row r="340" spans="11:14" x14ac:dyDescent="0.15">
      <c r="K340" s="33" t="str">
        <f>IFERROR(VLOOKUP(登记表!C340,计分标准!A280:B300,2,FALSE),"")</f>
        <v/>
      </c>
      <c r="N340" s="35" t="str">
        <f>IFERROR(PRODUCT(J340,(VLOOKUP(登记表!C340,计分标准!A280:E300,4,FALSE))),"")</f>
        <v/>
      </c>
    </row>
    <row r="341" spans="11:14" x14ac:dyDescent="0.15">
      <c r="K341" s="33" t="str">
        <f>IFERROR(VLOOKUP(登记表!C341,计分标准!A281:B301,2,FALSE),"")</f>
        <v/>
      </c>
      <c r="N341" s="35" t="str">
        <f>IFERROR(PRODUCT(J341,(VLOOKUP(登记表!C341,计分标准!A281:E301,4,FALSE))),"")</f>
        <v/>
      </c>
    </row>
    <row r="342" spans="11:14" x14ac:dyDescent="0.15">
      <c r="K342" s="33" t="str">
        <f>IFERROR(VLOOKUP(登记表!C342,计分标准!A282:B302,2,FALSE),"")</f>
        <v/>
      </c>
      <c r="N342" s="35" t="str">
        <f>IFERROR(PRODUCT(J342,(VLOOKUP(登记表!C342,计分标准!A282:E302,4,FALSE))),"")</f>
        <v/>
      </c>
    </row>
    <row r="343" spans="11:14" x14ac:dyDescent="0.15">
      <c r="K343" s="33" t="str">
        <f>IFERROR(VLOOKUP(登记表!C343,计分标准!A283:B303,2,FALSE),"")</f>
        <v/>
      </c>
      <c r="N343" s="35" t="str">
        <f>IFERROR(PRODUCT(J343,(VLOOKUP(登记表!C343,计分标准!A283:E303,4,FALSE))),"")</f>
        <v/>
      </c>
    </row>
    <row r="344" spans="11:14" x14ac:dyDescent="0.15">
      <c r="K344" s="33" t="str">
        <f>IFERROR(VLOOKUP(登记表!C344,计分标准!A284:B304,2,FALSE),"")</f>
        <v/>
      </c>
      <c r="N344" s="35" t="str">
        <f>IFERROR(PRODUCT(J344,(VLOOKUP(登记表!C344,计分标准!A284:E304,4,FALSE))),"")</f>
        <v/>
      </c>
    </row>
    <row r="345" spans="11:14" x14ac:dyDescent="0.15">
      <c r="K345" s="33" t="str">
        <f>IFERROR(VLOOKUP(登记表!C345,计分标准!A285:B305,2,FALSE),"")</f>
        <v/>
      </c>
      <c r="N345" s="35" t="str">
        <f>IFERROR(PRODUCT(J345,(VLOOKUP(登记表!C345,计分标准!A285:E305,4,FALSE))),"")</f>
        <v/>
      </c>
    </row>
    <row r="346" spans="11:14" x14ac:dyDescent="0.15">
      <c r="K346" s="33" t="str">
        <f>IFERROR(VLOOKUP(登记表!C346,计分标准!A286:B306,2,FALSE),"")</f>
        <v/>
      </c>
      <c r="N346" s="35" t="str">
        <f>IFERROR(PRODUCT(J346,(VLOOKUP(登记表!C346,计分标准!A286:E306,4,FALSE))),"")</f>
        <v/>
      </c>
    </row>
    <row r="347" spans="11:14" x14ac:dyDescent="0.15">
      <c r="K347" s="33" t="str">
        <f>IFERROR(VLOOKUP(登记表!C347,计分标准!A287:B307,2,FALSE),"")</f>
        <v/>
      </c>
      <c r="N347" s="35" t="str">
        <f>IFERROR(PRODUCT(J347,(VLOOKUP(登记表!C347,计分标准!A287:E307,4,FALSE))),"")</f>
        <v/>
      </c>
    </row>
    <row r="348" spans="11:14" x14ac:dyDescent="0.15">
      <c r="K348" s="33" t="str">
        <f>IFERROR(VLOOKUP(登记表!C348,计分标准!A288:B308,2,FALSE),"")</f>
        <v/>
      </c>
      <c r="N348" s="35" t="str">
        <f>IFERROR(PRODUCT(J348,(VLOOKUP(登记表!C348,计分标准!A288:E308,4,FALSE))),"")</f>
        <v/>
      </c>
    </row>
    <row r="349" spans="11:14" x14ac:dyDescent="0.15">
      <c r="K349" s="33" t="str">
        <f>IFERROR(VLOOKUP(登记表!C349,计分标准!A289:B309,2,FALSE),"")</f>
        <v/>
      </c>
      <c r="N349" s="35" t="str">
        <f>IFERROR(PRODUCT(J349,(VLOOKUP(登记表!C349,计分标准!A289:E309,4,FALSE))),"")</f>
        <v/>
      </c>
    </row>
    <row r="350" spans="11:14" x14ac:dyDescent="0.15">
      <c r="K350" s="33" t="str">
        <f>IFERROR(VLOOKUP(登记表!C350,计分标准!A290:B310,2,FALSE),"")</f>
        <v/>
      </c>
      <c r="N350" s="35" t="str">
        <f>IFERROR(PRODUCT(J350,(VLOOKUP(登记表!C350,计分标准!A290:E310,4,FALSE))),"")</f>
        <v/>
      </c>
    </row>
    <row r="351" spans="11:14" x14ac:dyDescent="0.15">
      <c r="K351" s="33" t="str">
        <f>IFERROR(VLOOKUP(登记表!C351,计分标准!A291:B311,2,FALSE),"")</f>
        <v/>
      </c>
      <c r="N351" s="35" t="str">
        <f>IFERROR(PRODUCT(J351,(VLOOKUP(登记表!C351,计分标准!A291:E311,4,FALSE))),"")</f>
        <v/>
      </c>
    </row>
    <row r="352" spans="11:14" x14ac:dyDescent="0.15">
      <c r="K352" s="33" t="str">
        <f>IFERROR(VLOOKUP(登记表!C352,计分标准!A292:B312,2,FALSE),"")</f>
        <v/>
      </c>
      <c r="N352" s="35" t="str">
        <f>IFERROR(PRODUCT(J352,(VLOOKUP(登记表!C352,计分标准!A292:E312,4,FALSE))),"")</f>
        <v/>
      </c>
    </row>
    <row r="353" spans="11:14" x14ac:dyDescent="0.15">
      <c r="K353" s="33" t="str">
        <f>IFERROR(VLOOKUP(登记表!C353,计分标准!A293:B313,2,FALSE),"")</f>
        <v/>
      </c>
      <c r="N353" s="35" t="str">
        <f>IFERROR(PRODUCT(J353,(VLOOKUP(登记表!C353,计分标准!A293:E313,4,FALSE))),"")</f>
        <v/>
      </c>
    </row>
    <row r="354" spans="11:14" x14ac:dyDescent="0.15">
      <c r="K354" s="33" t="str">
        <f>IFERROR(VLOOKUP(登记表!C354,计分标准!A294:B314,2,FALSE),"")</f>
        <v/>
      </c>
      <c r="N354" s="35" t="str">
        <f>IFERROR(PRODUCT(J354,(VLOOKUP(登记表!C354,计分标准!A294:E314,4,FALSE))),"")</f>
        <v/>
      </c>
    </row>
    <row r="355" spans="11:14" x14ac:dyDescent="0.15">
      <c r="K355" s="33" t="str">
        <f>IFERROR(VLOOKUP(登记表!C355,计分标准!A295:B315,2,FALSE),"")</f>
        <v/>
      </c>
      <c r="N355" s="35" t="str">
        <f>IFERROR(PRODUCT(J355,(VLOOKUP(登记表!C355,计分标准!A295:E315,4,FALSE))),"")</f>
        <v/>
      </c>
    </row>
    <row r="356" spans="11:14" x14ac:dyDescent="0.15">
      <c r="K356" s="33" t="str">
        <f>IFERROR(VLOOKUP(登记表!C356,计分标准!A296:B316,2,FALSE),"")</f>
        <v/>
      </c>
      <c r="N356" s="35" t="str">
        <f>IFERROR(PRODUCT(J356,(VLOOKUP(登记表!C356,计分标准!A296:E316,4,FALSE))),"")</f>
        <v/>
      </c>
    </row>
    <row r="357" spans="11:14" x14ac:dyDescent="0.15">
      <c r="K357" s="33" t="str">
        <f>IFERROR(VLOOKUP(登记表!C357,计分标准!A297:B317,2,FALSE),"")</f>
        <v/>
      </c>
      <c r="N357" s="35" t="str">
        <f>IFERROR(PRODUCT(J357,(VLOOKUP(登记表!C357,计分标准!A297:E317,4,FALSE))),"")</f>
        <v/>
      </c>
    </row>
    <row r="358" spans="11:14" x14ac:dyDescent="0.15">
      <c r="K358" s="33" t="str">
        <f>IFERROR(VLOOKUP(登记表!C358,计分标准!A298:B318,2,FALSE),"")</f>
        <v/>
      </c>
      <c r="N358" s="35" t="str">
        <f>IFERROR(PRODUCT(J358,(VLOOKUP(登记表!C358,计分标准!A298:E318,4,FALSE))),"")</f>
        <v/>
      </c>
    </row>
    <row r="359" spans="11:14" x14ac:dyDescent="0.15">
      <c r="K359" s="33" t="str">
        <f>IFERROR(VLOOKUP(登记表!C359,计分标准!A299:B319,2,FALSE),"")</f>
        <v/>
      </c>
      <c r="N359" s="35" t="str">
        <f>IFERROR(PRODUCT(J359,(VLOOKUP(登记表!C359,计分标准!A299:E319,4,FALSE))),"")</f>
        <v/>
      </c>
    </row>
    <row r="360" spans="11:14" x14ac:dyDescent="0.15">
      <c r="K360" s="33" t="str">
        <f>IFERROR(VLOOKUP(登记表!C360,计分标准!A300:B320,2,FALSE),"")</f>
        <v/>
      </c>
      <c r="N360" s="35" t="str">
        <f>IFERROR(PRODUCT(J360,(VLOOKUP(登记表!C360,计分标准!A300:E320,4,FALSE))),"")</f>
        <v/>
      </c>
    </row>
    <row r="361" spans="11:14" x14ac:dyDescent="0.15">
      <c r="K361" s="33" t="str">
        <f>IFERROR(VLOOKUP(登记表!C361,计分标准!A301:B321,2,FALSE),"")</f>
        <v/>
      </c>
      <c r="N361" s="35" t="str">
        <f>IFERROR(PRODUCT(J361,(VLOOKUP(登记表!C361,计分标准!A301:E321,4,FALSE))),"")</f>
        <v/>
      </c>
    </row>
    <row r="362" spans="11:14" x14ac:dyDescent="0.15">
      <c r="K362" s="33" t="str">
        <f>IFERROR(VLOOKUP(登记表!C362,计分标准!A302:B322,2,FALSE),"")</f>
        <v/>
      </c>
      <c r="N362" s="35" t="str">
        <f>IFERROR(PRODUCT(J362,(VLOOKUP(登记表!C362,计分标准!A302:E322,4,FALSE))),"")</f>
        <v/>
      </c>
    </row>
    <row r="363" spans="11:14" x14ac:dyDescent="0.15">
      <c r="K363" s="33" t="str">
        <f>IFERROR(VLOOKUP(登记表!C363,计分标准!A303:B323,2,FALSE),"")</f>
        <v/>
      </c>
      <c r="N363" s="35" t="str">
        <f>IFERROR(PRODUCT(J363,(VLOOKUP(登记表!C363,计分标准!A303:E323,4,FALSE))),"")</f>
        <v/>
      </c>
    </row>
    <row r="364" spans="11:14" x14ac:dyDescent="0.15">
      <c r="K364" s="33" t="str">
        <f>IFERROR(VLOOKUP(登记表!C364,计分标准!A304:B324,2,FALSE),"")</f>
        <v/>
      </c>
      <c r="N364" s="35" t="str">
        <f>IFERROR(PRODUCT(J364,(VLOOKUP(登记表!C364,计分标准!A304:E324,4,FALSE))),"")</f>
        <v/>
      </c>
    </row>
    <row r="365" spans="11:14" x14ac:dyDescent="0.15">
      <c r="K365" s="33" t="str">
        <f>IFERROR(VLOOKUP(登记表!C365,计分标准!A305:B325,2,FALSE),"")</f>
        <v/>
      </c>
      <c r="N365" s="35" t="str">
        <f>IFERROR(PRODUCT(J365,(VLOOKUP(登记表!C365,计分标准!A305:E325,4,FALSE))),"")</f>
        <v/>
      </c>
    </row>
    <row r="366" spans="11:14" x14ac:dyDescent="0.15">
      <c r="K366" s="33" t="str">
        <f>IFERROR(VLOOKUP(登记表!C366,计分标准!A306:B326,2,FALSE),"")</f>
        <v/>
      </c>
      <c r="N366" s="35" t="str">
        <f>IFERROR(PRODUCT(J366,(VLOOKUP(登记表!C366,计分标准!A306:E326,4,FALSE))),"")</f>
        <v/>
      </c>
    </row>
    <row r="367" spans="11:14" x14ac:dyDescent="0.15">
      <c r="K367" s="33" t="str">
        <f>IFERROR(VLOOKUP(登记表!C367,计分标准!A307:B327,2,FALSE),"")</f>
        <v/>
      </c>
      <c r="N367" s="35" t="str">
        <f>IFERROR(PRODUCT(J367,(VLOOKUP(登记表!C367,计分标准!A307:E327,4,FALSE))),"")</f>
        <v/>
      </c>
    </row>
    <row r="368" spans="11:14" x14ac:dyDescent="0.15">
      <c r="K368" s="33" t="str">
        <f>IFERROR(VLOOKUP(登记表!C368,计分标准!A308:B328,2,FALSE),"")</f>
        <v/>
      </c>
      <c r="N368" s="35" t="str">
        <f>IFERROR(PRODUCT(J368,(VLOOKUP(登记表!C368,计分标准!A308:E328,4,FALSE))),"")</f>
        <v/>
      </c>
    </row>
    <row r="369" spans="11:14" x14ac:dyDescent="0.15">
      <c r="K369" s="33" t="str">
        <f>IFERROR(VLOOKUP(登记表!C369,计分标准!A309:B329,2,FALSE),"")</f>
        <v/>
      </c>
      <c r="N369" s="35" t="str">
        <f>IFERROR(PRODUCT(J369,(VLOOKUP(登记表!C369,计分标准!A309:E329,4,FALSE))),"")</f>
        <v/>
      </c>
    </row>
    <row r="370" spans="11:14" x14ac:dyDescent="0.15">
      <c r="K370" s="33" t="str">
        <f>IFERROR(VLOOKUP(登记表!C370,计分标准!A310:B330,2,FALSE),"")</f>
        <v/>
      </c>
      <c r="N370" s="35" t="str">
        <f>IFERROR(PRODUCT(J370,(VLOOKUP(登记表!C370,计分标准!A310:E330,4,FALSE))),"")</f>
        <v/>
      </c>
    </row>
    <row r="371" spans="11:14" x14ac:dyDescent="0.15">
      <c r="K371" s="33" t="str">
        <f>IFERROR(VLOOKUP(登记表!C371,计分标准!A311:B331,2,FALSE),"")</f>
        <v/>
      </c>
      <c r="N371" s="35" t="str">
        <f>IFERROR(PRODUCT(J371,(VLOOKUP(登记表!C371,计分标准!A311:E331,4,FALSE))),"")</f>
        <v/>
      </c>
    </row>
    <row r="372" spans="11:14" x14ac:dyDescent="0.15">
      <c r="K372" s="33" t="str">
        <f>IFERROR(VLOOKUP(登记表!C372,计分标准!A312:B332,2,FALSE),"")</f>
        <v/>
      </c>
      <c r="N372" s="35" t="str">
        <f>IFERROR(PRODUCT(J372,(VLOOKUP(登记表!C372,计分标准!A312:E332,4,FALSE))),"")</f>
        <v/>
      </c>
    </row>
    <row r="373" spans="11:14" x14ac:dyDescent="0.15">
      <c r="K373" s="33" t="str">
        <f>IFERROR(VLOOKUP(登记表!C373,计分标准!A313:B333,2,FALSE),"")</f>
        <v/>
      </c>
      <c r="N373" s="35" t="str">
        <f>IFERROR(PRODUCT(J373,(VLOOKUP(登记表!C373,计分标准!A313:E333,4,FALSE))),"")</f>
        <v/>
      </c>
    </row>
    <row r="374" spans="11:14" x14ac:dyDescent="0.15">
      <c r="K374" s="33" t="str">
        <f>IFERROR(VLOOKUP(登记表!C374,计分标准!A314:B334,2,FALSE),"")</f>
        <v/>
      </c>
      <c r="N374" s="35" t="str">
        <f>IFERROR(PRODUCT(J374,(VLOOKUP(登记表!C374,计分标准!A314:E334,4,FALSE))),"")</f>
        <v/>
      </c>
    </row>
    <row r="375" spans="11:14" x14ac:dyDescent="0.15">
      <c r="K375" s="33" t="str">
        <f>IFERROR(VLOOKUP(登记表!C375,计分标准!A315:B335,2,FALSE),"")</f>
        <v/>
      </c>
      <c r="N375" s="35" t="str">
        <f>IFERROR(PRODUCT(J375,(VLOOKUP(登记表!C375,计分标准!A315:E335,4,FALSE))),"")</f>
        <v/>
      </c>
    </row>
    <row r="376" spans="11:14" x14ac:dyDescent="0.15">
      <c r="K376" s="33" t="str">
        <f>IFERROR(VLOOKUP(登记表!C376,计分标准!A316:B336,2,FALSE),"")</f>
        <v/>
      </c>
      <c r="N376" s="35" t="str">
        <f>IFERROR(PRODUCT(J376,(VLOOKUP(登记表!C376,计分标准!A316:E336,4,FALSE))),"")</f>
        <v/>
      </c>
    </row>
    <row r="377" spans="11:14" x14ac:dyDescent="0.15">
      <c r="K377" s="33" t="str">
        <f>IFERROR(VLOOKUP(登记表!C377,计分标准!A317:B337,2,FALSE),"")</f>
        <v/>
      </c>
      <c r="N377" s="35" t="str">
        <f>IFERROR(PRODUCT(J377,(VLOOKUP(登记表!C377,计分标准!A317:E337,4,FALSE))),"")</f>
        <v/>
      </c>
    </row>
    <row r="378" spans="11:14" x14ac:dyDescent="0.15">
      <c r="K378" s="33" t="str">
        <f>IFERROR(VLOOKUP(登记表!C378,计分标准!A318:B338,2,FALSE),"")</f>
        <v/>
      </c>
      <c r="N378" s="35" t="str">
        <f>IFERROR(PRODUCT(J378,(VLOOKUP(登记表!C378,计分标准!A318:E338,4,FALSE))),"")</f>
        <v/>
      </c>
    </row>
    <row r="379" spans="11:14" x14ac:dyDescent="0.15">
      <c r="K379" s="33" t="str">
        <f>IFERROR(VLOOKUP(登记表!C379,计分标准!A319:B339,2,FALSE),"")</f>
        <v/>
      </c>
      <c r="N379" s="35" t="str">
        <f>IFERROR(PRODUCT(J379,(VLOOKUP(登记表!C379,计分标准!A319:E339,4,FALSE))),"")</f>
        <v/>
      </c>
    </row>
    <row r="380" spans="11:14" x14ac:dyDescent="0.15">
      <c r="K380" s="33" t="str">
        <f>IFERROR(VLOOKUP(登记表!C380,计分标准!A320:B340,2,FALSE),"")</f>
        <v/>
      </c>
      <c r="N380" s="35" t="str">
        <f>IFERROR(PRODUCT(J380,(VLOOKUP(登记表!C380,计分标准!A320:E340,4,FALSE))),"")</f>
        <v/>
      </c>
    </row>
    <row r="381" spans="11:14" x14ac:dyDescent="0.15">
      <c r="K381" s="33" t="str">
        <f>IFERROR(VLOOKUP(登记表!C381,计分标准!A321:B341,2,FALSE),"")</f>
        <v/>
      </c>
      <c r="N381" s="35" t="str">
        <f>IFERROR(PRODUCT(J381,(VLOOKUP(登记表!C381,计分标准!A321:E341,4,FALSE))),"")</f>
        <v/>
      </c>
    </row>
    <row r="382" spans="11:14" x14ac:dyDescent="0.15">
      <c r="K382" s="33" t="str">
        <f>IFERROR(VLOOKUP(登记表!C382,计分标准!A322:B342,2,FALSE),"")</f>
        <v/>
      </c>
      <c r="N382" s="35" t="str">
        <f>IFERROR(PRODUCT(J382,(VLOOKUP(登记表!C382,计分标准!A322:E342,4,FALSE))),"")</f>
        <v/>
      </c>
    </row>
    <row r="383" spans="11:14" x14ac:dyDescent="0.15">
      <c r="K383" s="33" t="str">
        <f>IFERROR(VLOOKUP(登记表!C383,计分标准!A323:B343,2,FALSE),"")</f>
        <v/>
      </c>
      <c r="N383" s="35" t="str">
        <f>IFERROR(PRODUCT(J383,(VLOOKUP(登记表!C383,计分标准!A323:E343,4,FALSE))),"")</f>
        <v/>
      </c>
    </row>
    <row r="384" spans="11:14" x14ac:dyDescent="0.15">
      <c r="K384" s="33" t="str">
        <f>IFERROR(VLOOKUP(登记表!C384,计分标准!A324:B344,2,FALSE),"")</f>
        <v/>
      </c>
      <c r="N384" s="35" t="str">
        <f>IFERROR(PRODUCT(J384,(VLOOKUP(登记表!C384,计分标准!A324:E344,4,FALSE))),"")</f>
        <v/>
      </c>
    </row>
    <row r="385" spans="11:14" x14ac:dyDescent="0.15">
      <c r="K385" s="33" t="str">
        <f>IFERROR(VLOOKUP(登记表!C385,计分标准!A325:B345,2,FALSE),"")</f>
        <v/>
      </c>
      <c r="N385" s="35" t="str">
        <f>IFERROR(PRODUCT(J385,(VLOOKUP(登记表!C385,计分标准!A325:E345,4,FALSE))),"")</f>
        <v/>
      </c>
    </row>
    <row r="386" spans="11:14" x14ac:dyDescent="0.15">
      <c r="K386" s="33" t="str">
        <f>IFERROR(VLOOKUP(登记表!C386,计分标准!A326:B346,2,FALSE),"")</f>
        <v/>
      </c>
      <c r="N386" s="35" t="str">
        <f>IFERROR(PRODUCT(J386,(VLOOKUP(登记表!C386,计分标准!A326:E346,4,FALSE))),"")</f>
        <v/>
      </c>
    </row>
    <row r="387" spans="11:14" x14ac:dyDescent="0.15">
      <c r="K387" s="33" t="str">
        <f>IFERROR(VLOOKUP(登记表!C387,计分标准!A327:B347,2,FALSE),"")</f>
        <v/>
      </c>
      <c r="N387" s="35" t="str">
        <f>IFERROR(PRODUCT(J387,(VLOOKUP(登记表!C387,计分标准!A327:E347,4,FALSE))),"")</f>
        <v/>
      </c>
    </row>
    <row r="388" spans="11:14" x14ac:dyDescent="0.15">
      <c r="K388" s="33" t="str">
        <f>IFERROR(VLOOKUP(登记表!C388,计分标准!A328:B348,2,FALSE),"")</f>
        <v/>
      </c>
      <c r="N388" s="35" t="str">
        <f>IFERROR(PRODUCT(J388,(VLOOKUP(登记表!C388,计分标准!A328:E348,4,FALSE))),"")</f>
        <v/>
      </c>
    </row>
    <row r="389" spans="11:14" x14ac:dyDescent="0.15">
      <c r="K389" s="33" t="str">
        <f>IFERROR(VLOOKUP(登记表!C389,计分标准!A329:B349,2,FALSE),"")</f>
        <v/>
      </c>
      <c r="N389" s="35" t="str">
        <f>IFERROR(PRODUCT(J389,(VLOOKUP(登记表!C389,计分标准!A329:E349,4,FALSE))),"")</f>
        <v/>
      </c>
    </row>
    <row r="390" spans="11:14" x14ac:dyDescent="0.15">
      <c r="K390" s="33" t="str">
        <f>IFERROR(VLOOKUP(登记表!C390,计分标准!A330:B350,2,FALSE),"")</f>
        <v/>
      </c>
      <c r="N390" s="35" t="str">
        <f>IFERROR(PRODUCT(J390,(VLOOKUP(登记表!C390,计分标准!A330:E350,4,FALSE))),"")</f>
        <v/>
      </c>
    </row>
    <row r="391" spans="11:14" x14ac:dyDescent="0.15">
      <c r="K391" s="33" t="str">
        <f>IFERROR(VLOOKUP(登记表!C391,计分标准!A331:B351,2,FALSE),"")</f>
        <v/>
      </c>
      <c r="N391" s="35" t="str">
        <f>IFERROR(PRODUCT(J391,(VLOOKUP(登记表!C391,计分标准!A331:E351,4,FALSE))),"")</f>
        <v/>
      </c>
    </row>
    <row r="392" spans="11:14" x14ac:dyDescent="0.15">
      <c r="K392" s="33" t="str">
        <f>IFERROR(VLOOKUP(登记表!C392,计分标准!A332:B352,2,FALSE),"")</f>
        <v/>
      </c>
      <c r="N392" s="35" t="str">
        <f>IFERROR(PRODUCT(J392,(VLOOKUP(登记表!C392,计分标准!A332:E352,4,FALSE))),"")</f>
        <v/>
      </c>
    </row>
    <row r="393" spans="11:14" x14ac:dyDescent="0.15">
      <c r="K393" s="33" t="str">
        <f>IFERROR(VLOOKUP(登记表!C393,计分标准!A333:B353,2,FALSE),"")</f>
        <v/>
      </c>
      <c r="N393" s="35" t="str">
        <f>IFERROR(PRODUCT(J393,(VLOOKUP(登记表!C393,计分标准!A333:E353,4,FALSE))),"")</f>
        <v/>
      </c>
    </row>
    <row r="394" spans="11:14" x14ac:dyDescent="0.15">
      <c r="K394" s="33" t="str">
        <f>IFERROR(VLOOKUP(登记表!C394,计分标准!A334:B354,2,FALSE),"")</f>
        <v/>
      </c>
      <c r="N394" s="35" t="str">
        <f>IFERROR(PRODUCT(J394,(VLOOKUP(登记表!C394,计分标准!A334:E354,4,FALSE))),"")</f>
        <v/>
      </c>
    </row>
    <row r="395" spans="11:14" x14ac:dyDescent="0.15">
      <c r="K395" s="33" t="str">
        <f>IFERROR(VLOOKUP(登记表!C395,计分标准!A335:B355,2,FALSE),"")</f>
        <v/>
      </c>
      <c r="N395" s="35" t="str">
        <f>IFERROR(PRODUCT(J395,(VLOOKUP(登记表!C395,计分标准!A335:E355,4,FALSE))),"")</f>
        <v/>
      </c>
    </row>
    <row r="396" spans="11:14" x14ac:dyDescent="0.15">
      <c r="K396" s="33" t="str">
        <f>IFERROR(VLOOKUP(登记表!C396,计分标准!A336:B356,2,FALSE),"")</f>
        <v/>
      </c>
      <c r="N396" s="35" t="str">
        <f>IFERROR(PRODUCT(J396,(VLOOKUP(登记表!C396,计分标准!A336:E356,4,FALSE))),"")</f>
        <v/>
      </c>
    </row>
    <row r="397" spans="11:14" x14ac:dyDescent="0.15">
      <c r="K397" s="33" t="str">
        <f>IFERROR(VLOOKUP(登记表!C397,计分标准!A337:B357,2,FALSE),"")</f>
        <v/>
      </c>
      <c r="N397" s="35" t="str">
        <f>IFERROR(PRODUCT(J397,(VLOOKUP(登记表!C397,计分标准!A337:E357,4,FALSE))),"")</f>
        <v/>
      </c>
    </row>
    <row r="398" spans="11:14" x14ac:dyDescent="0.15">
      <c r="K398" s="33" t="str">
        <f>IFERROR(VLOOKUP(登记表!C398,计分标准!A338:B358,2,FALSE),"")</f>
        <v/>
      </c>
      <c r="N398" s="35" t="str">
        <f>IFERROR(PRODUCT(J398,(VLOOKUP(登记表!C398,计分标准!A338:E358,4,FALSE))),"")</f>
        <v/>
      </c>
    </row>
    <row r="399" spans="11:14" x14ac:dyDescent="0.15">
      <c r="K399" s="33" t="str">
        <f>IFERROR(VLOOKUP(登记表!C399,计分标准!A339:B359,2,FALSE),"")</f>
        <v/>
      </c>
      <c r="N399" s="35" t="str">
        <f>IFERROR(PRODUCT(J399,(VLOOKUP(登记表!C399,计分标准!A339:E359,4,FALSE))),"")</f>
        <v/>
      </c>
    </row>
    <row r="400" spans="11:14" x14ac:dyDescent="0.15">
      <c r="K400" s="33" t="str">
        <f>IFERROR(VLOOKUP(登记表!C400,计分标准!A340:B360,2,FALSE),"")</f>
        <v/>
      </c>
      <c r="N400" s="35" t="str">
        <f>IFERROR(PRODUCT(J400,(VLOOKUP(登记表!C400,计分标准!A340:E360,4,FALSE))),"")</f>
        <v/>
      </c>
    </row>
    <row r="401" spans="11:14" x14ac:dyDescent="0.15">
      <c r="K401" s="33" t="str">
        <f>IFERROR(VLOOKUP(登记表!C401,计分标准!A341:B361,2,FALSE),"")</f>
        <v/>
      </c>
      <c r="N401" s="35" t="str">
        <f>IFERROR(PRODUCT(J401,(VLOOKUP(登记表!C401,计分标准!A341:E361,4,FALSE))),"")</f>
        <v/>
      </c>
    </row>
    <row r="402" spans="11:14" x14ac:dyDescent="0.15">
      <c r="K402" s="33" t="str">
        <f>IFERROR(VLOOKUP(登记表!C402,计分标准!A342:B362,2,FALSE),"")</f>
        <v/>
      </c>
      <c r="N402" s="35" t="str">
        <f>IFERROR(PRODUCT(J402,(VLOOKUP(登记表!C402,计分标准!A342:E362,4,FALSE))),"")</f>
        <v/>
      </c>
    </row>
    <row r="403" spans="11:14" x14ac:dyDescent="0.15">
      <c r="K403" s="33" t="str">
        <f>IFERROR(VLOOKUP(登记表!C403,计分标准!A343:B363,2,FALSE),"")</f>
        <v/>
      </c>
      <c r="N403" s="35" t="str">
        <f>IFERROR(PRODUCT(J403,(VLOOKUP(登记表!C403,计分标准!A343:E363,4,FALSE))),"")</f>
        <v/>
      </c>
    </row>
    <row r="404" spans="11:14" x14ac:dyDescent="0.15">
      <c r="K404" s="33" t="str">
        <f>IFERROR(VLOOKUP(登记表!C404,计分标准!A344:B364,2,FALSE),"")</f>
        <v/>
      </c>
      <c r="N404" s="35" t="str">
        <f>IFERROR(PRODUCT(J404,(VLOOKUP(登记表!C404,计分标准!A344:E364,4,FALSE))),"")</f>
        <v/>
      </c>
    </row>
    <row r="405" spans="11:14" x14ac:dyDescent="0.15">
      <c r="K405" s="33" t="str">
        <f>IFERROR(VLOOKUP(登记表!C405,计分标准!A345:B365,2,FALSE),"")</f>
        <v/>
      </c>
      <c r="N405" s="35" t="str">
        <f>IFERROR(PRODUCT(J405,(VLOOKUP(登记表!C405,计分标准!A345:E365,4,FALSE))),"")</f>
        <v/>
      </c>
    </row>
    <row r="406" spans="11:14" x14ac:dyDescent="0.15">
      <c r="K406" s="33" t="str">
        <f>IFERROR(VLOOKUP(登记表!C406,计分标准!A346:B366,2,FALSE),"")</f>
        <v/>
      </c>
      <c r="N406" s="35" t="str">
        <f>IFERROR(PRODUCT(J406,(VLOOKUP(登记表!C406,计分标准!A346:E366,4,FALSE))),"")</f>
        <v/>
      </c>
    </row>
    <row r="407" spans="11:14" x14ac:dyDescent="0.15">
      <c r="K407" s="33" t="str">
        <f>IFERROR(VLOOKUP(登记表!C407,计分标准!A347:B367,2,FALSE),"")</f>
        <v/>
      </c>
      <c r="N407" s="35" t="str">
        <f>IFERROR(PRODUCT(J407,(VLOOKUP(登记表!C407,计分标准!A347:E367,4,FALSE))),"")</f>
        <v/>
      </c>
    </row>
    <row r="408" spans="11:14" x14ac:dyDescent="0.15">
      <c r="K408" s="33" t="str">
        <f>IFERROR(VLOOKUP(登记表!C408,计分标准!A348:B368,2,FALSE),"")</f>
        <v/>
      </c>
      <c r="N408" s="35" t="str">
        <f>IFERROR(PRODUCT(J408,(VLOOKUP(登记表!C408,计分标准!A348:E368,4,FALSE))),"")</f>
        <v/>
      </c>
    </row>
    <row r="409" spans="11:14" x14ac:dyDescent="0.15">
      <c r="K409" s="33" t="str">
        <f>IFERROR(VLOOKUP(登记表!C409,计分标准!A349:B369,2,FALSE),"")</f>
        <v/>
      </c>
      <c r="N409" s="35" t="str">
        <f>IFERROR(PRODUCT(J409,(VLOOKUP(登记表!C409,计分标准!A349:E369,4,FALSE))),"")</f>
        <v/>
      </c>
    </row>
    <row r="410" spans="11:14" x14ac:dyDescent="0.15">
      <c r="K410" s="33" t="str">
        <f>IFERROR(VLOOKUP(登记表!C410,计分标准!A350:B370,2,FALSE),"")</f>
        <v/>
      </c>
      <c r="N410" s="35" t="str">
        <f>IFERROR(PRODUCT(J410,(VLOOKUP(登记表!C410,计分标准!A350:E370,4,FALSE))),"")</f>
        <v/>
      </c>
    </row>
    <row r="411" spans="11:14" x14ac:dyDescent="0.15">
      <c r="K411" s="33" t="str">
        <f>IFERROR(VLOOKUP(登记表!C411,计分标准!A351:B371,2,FALSE),"")</f>
        <v/>
      </c>
      <c r="N411" s="35" t="str">
        <f>IFERROR(PRODUCT(J411,(VLOOKUP(登记表!C411,计分标准!A351:E371,4,FALSE))),"")</f>
        <v/>
      </c>
    </row>
    <row r="412" spans="11:14" x14ac:dyDescent="0.15">
      <c r="K412" s="33" t="str">
        <f>IFERROR(VLOOKUP(登记表!C412,计分标准!A352:B372,2,FALSE),"")</f>
        <v/>
      </c>
      <c r="N412" s="35" t="str">
        <f>IFERROR(PRODUCT(J412,(VLOOKUP(登记表!C412,计分标准!A352:E372,4,FALSE))),"")</f>
        <v/>
      </c>
    </row>
    <row r="413" spans="11:14" x14ac:dyDescent="0.15">
      <c r="K413" s="33" t="str">
        <f>IFERROR(VLOOKUP(登记表!C413,计分标准!A353:B373,2,FALSE),"")</f>
        <v/>
      </c>
      <c r="N413" s="35" t="str">
        <f>IFERROR(PRODUCT(J413,(VLOOKUP(登记表!C413,计分标准!A353:E373,4,FALSE))),"")</f>
        <v/>
      </c>
    </row>
    <row r="414" spans="11:14" x14ac:dyDescent="0.15">
      <c r="K414" s="33" t="str">
        <f>IFERROR(VLOOKUP(登记表!C414,计分标准!A354:B374,2,FALSE),"")</f>
        <v/>
      </c>
      <c r="N414" s="35" t="str">
        <f>IFERROR(PRODUCT(J414,(VLOOKUP(登记表!C414,计分标准!A354:E374,4,FALSE))),"")</f>
        <v/>
      </c>
    </row>
    <row r="415" spans="11:14" x14ac:dyDescent="0.15">
      <c r="K415" s="33" t="str">
        <f>IFERROR(VLOOKUP(登记表!C415,计分标准!A355:B375,2,FALSE),"")</f>
        <v/>
      </c>
      <c r="N415" s="35" t="str">
        <f>IFERROR(PRODUCT(J415,(VLOOKUP(登记表!C415,计分标准!A355:E375,4,FALSE))),"")</f>
        <v/>
      </c>
    </row>
    <row r="416" spans="11:14" x14ac:dyDescent="0.15">
      <c r="K416" s="33" t="str">
        <f>IFERROR(VLOOKUP(登记表!C416,计分标准!A356:B376,2,FALSE),"")</f>
        <v/>
      </c>
      <c r="N416" s="35" t="str">
        <f>IFERROR(PRODUCT(J416,(VLOOKUP(登记表!C416,计分标准!A356:E376,4,FALSE))),"")</f>
        <v/>
      </c>
    </row>
    <row r="417" spans="11:14" x14ac:dyDescent="0.15">
      <c r="K417" s="33" t="str">
        <f>IFERROR(VLOOKUP(登记表!C417,计分标准!A357:B377,2,FALSE),"")</f>
        <v/>
      </c>
      <c r="N417" s="35" t="str">
        <f>IFERROR(PRODUCT(J417,(VLOOKUP(登记表!C417,计分标准!A357:E377,4,FALSE))),"")</f>
        <v/>
      </c>
    </row>
    <row r="418" spans="11:14" x14ac:dyDescent="0.15">
      <c r="K418" s="33" t="str">
        <f>IFERROR(VLOOKUP(登记表!C418,计分标准!A358:B378,2,FALSE),"")</f>
        <v/>
      </c>
      <c r="N418" s="35" t="str">
        <f>IFERROR(PRODUCT(J418,(VLOOKUP(登记表!C418,计分标准!A358:E378,4,FALSE))),"")</f>
        <v/>
      </c>
    </row>
    <row r="419" spans="11:14" x14ac:dyDescent="0.15">
      <c r="K419" s="33" t="str">
        <f>IFERROR(VLOOKUP(登记表!C419,计分标准!A359:B379,2,FALSE),"")</f>
        <v/>
      </c>
      <c r="N419" s="35" t="str">
        <f>IFERROR(PRODUCT(J419,(VLOOKUP(登记表!C419,计分标准!A359:E379,4,FALSE))),"")</f>
        <v/>
      </c>
    </row>
    <row r="420" spans="11:14" x14ac:dyDescent="0.15">
      <c r="K420" s="33" t="str">
        <f>IFERROR(VLOOKUP(登记表!C420,计分标准!A360:B380,2,FALSE),"")</f>
        <v/>
      </c>
      <c r="N420" s="35" t="str">
        <f>IFERROR(PRODUCT(J420,(VLOOKUP(登记表!C420,计分标准!A360:E380,4,FALSE))),"")</f>
        <v/>
      </c>
    </row>
    <row r="421" spans="11:14" x14ac:dyDescent="0.15">
      <c r="K421" s="33" t="str">
        <f>IFERROR(VLOOKUP(登记表!C421,计分标准!A361:B381,2,FALSE),"")</f>
        <v/>
      </c>
      <c r="N421" s="35" t="str">
        <f>IFERROR(PRODUCT(J421,(VLOOKUP(登记表!C421,计分标准!A361:E381,4,FALSE))),"")</f>
        <v/>
      </c>
    </row>
    <row r="422" spans="11:14" x14ac:dyDescent="0.15">
      <c r="K422" s="33" t="str">
        <f>IFERROR(VLOOKUP(登记表!C422,计分标准!A362:B382,2,FALSE),"")</f>
        <v/>
      </c>
      <c r="N422" s="35" t="str">
        <f>IFERROR(PRODUCT(J422,(VLOOKUP(登记表!C422,计分标准!A362:E382,4,FALSE))),"")</f>
        <v/>
      </c>
    </row>
    <row r="423" spans="11:14" x14ac:dyDescent="0.15">
      <c r="K423" s="33" t="str">
        <f>IFERROR(VLOOKUP(登记表!C423,计分标准!A363:B383,2,FALSE),"")</f>
        <v/>
      </c>
      <c r="N423" s="35" t="str">
        <f>IFERROR(PRODUCT(J423,(VLOOKUP(登记表!C423,计分标准!A363:E383,4,FALSE))),"")</f>
        <v/>
      </c>
    </row>
    <row r="424" spans="11:14" x14ac:dyDescent="0.15">
      <c r="K424" s="33" t="str">
        <f>IFERROR(VLOOKUP(登记表!C424,计分标准!A364:B384,2,FALSE),"")</f>
        <v/>
      </c>
      <c r="N424" s="35" t="str">
        <f>IFERROR(PRODUCT(J424,(VLOOKUP(登记表!C424,计分标准!A364:E384,4,FALSE))),"")</f>
        <v/>
      </c>
    </row>
    <row r="425" spans="11:14" x14ac:dyDescent="0.15">
      <c r="K425" s="33" t="str">
        <f>IFERROR(VLOOKUP(登记表!C425,计分标准!A365:B385,2,FALSE),"")</f>
        <v/>
      </c>
      <c r="N425" s="35" t="str">
        <f>IFERROR(PRODUCT(J425,(VLOOKUP(登记表!C425,计分标准!A365:E385,4,FALSE))),"")</f>
        <v/>
      </c>
    </row>
    <row r="426" spans="11:14" x14ac:dyDescent="0.15">
      <c r="K426" s="33" t="str">
        <f>IFERROR(VLOOKUP(登记表!C426,计分标准!A366:B386,2,FALSE),"")</f>
        <v/>
      </c>
      <c r="N426" s="35" t="str">
        <f>IFERROR(PRODUCT(J426,(VLOOKUP(登记表!C426,计分标准!A366:E386,4,FALSE))),"")</f>
        <v/>
      </c>
    </row>
    <row r="427" spans="11:14" x14ac:dyDescent="0.15">
      <c r="K427" s="33" t="str">
        <f>IFERROR(VLOOKUP(登记表!C427,计分标准!A367:B387,2,FALSE),"")</f>
        <v/>
      </c>
      <c r="N427" s="35" t="str">
        <f>IFERROR(PRODUCT(J427,(VLOOKUP(登记表!C427,计分标准!A367:E387,4,FALSE))),"")</f>
        <v/>
      </c>
    </row>
    <row r="428" spans="11:14" x14ac:dyDescent="0.15">
      <c r="K428" s="33" t="str">
        <f>IFERROR(VLOOKUP(登记表!C428,计分标准!A368:B388,2,FALSE),"")</f>
        <v/>
      </c>
      <c r="N428" s="35" t="str">
        <f>IFERROR(PRODUCT(J428,(VLOOKUP(登记表!C428,计分标准!A368:E388,4,FALSE))),"")</f>
        <v/>
      </c>
    </row>
    <row r="429" spans="11:14" x14ac:dyDescent="0.15">
      <c r="K429" s="33" t="str">
        <f>IFERROR(VLOOKUP(登记表!C429,计分标准!A369:B389,2,FALSE),"")</f>
        <v/>
      </c>
      <c r="N429" s="35" t="str">
        <f>IFERROR(PRODUCT(J429,(VLOOKUP(登记表!C429,计分标准!A369:E389,4,FALSE))),"")</f>
        <v/>
      </c>
    </row>
    <row r="430" spans="11:14" x14ac:dyDescent="0.15">
      <c r="K430" s="33" t="str">
        <f>IFERROR(VLOOKUP(登记表!C430,计分标准!A370:B390,2,FALSE),"")</f>
        <v/>
      </c>
      <c r="N430" s="35" t="str">
        <f>IFERROR(PRODUCT(J430,(VLOOKUP(登记表!C430,计分标准!A370:E390,4,FALSE))),"")</f>
        <v/>
      </c>
    </row>
    <row r="431" spans="11:14" x14ac:dyDescent="0.15">
      <c r="K431" s="33" t="str">
        <f>IFERROR(VLOOKUP(登记表!C431,计分标准!A371:B391,2,FALSE),"")</f>
        <v/>
      </c>
      <c r="N431" s="35" t="str">
        <f>IFERROR(PRODUCT(J431,(VLOOKUP(登记表!C431,计分标准!A371:E391,4,FALSE))),"")</f>
        <v/>
      </c>
    </row>
    <row r="432" spans="11:14" x14ac:dyDescent="0.15">
      <c r="K432" s="33" t="str">
        <f>IFERROR(VLOOKUP(登记表!C432,计分标准!A372:B392,2,FALSE),"")</f>
        <v/>
      </c>
      <c r="N432" s="35" t="str">
        <f>IFERROR(PRODUCT(J432,(VLOOKUP(登记表!C432,计分标准!A372:E392,4,FALSE))),"")</f>
        <v/>
      </c>
    </row>
    <row r="433" spans="11:14" x14ac:dyDescent="0.15">
      <c r="K433" s="33" t="str">
        <f>IFERROR(VLOOKUP(登记表!C433,计分标准!A373:B393,2,FALSE),"")</f>
        <v/>
      </c>
      <c r="N433" s="35" t="str">
        <f>IFERROR(PRODUCT(J433,(VLOOKUP(登记表!C433,计分标准!A373:E393,4,FALSE))),"")</f>
        <v/>
      </c>
    </row>
    <row r="434" spans="11:14" x14ac:dyDescent="0.15">
      <c r="K434" s="33" t="str">
        <f>IFERROR(VLOOKUP(登记表!C434,计分标准!A374:B394,2,FALSE),"")</f>
        <v/>
      </c>
      <c r="N434" s="35" t="str">
        <f>IFERROR(PRODUCT(J434,(VLOOKUP(登记表!C434,计分标准!A374:E394,4,FALSE))),"")</f>
        <v/>
      </c>
    </row>
    <row r="435" spans="11:14" x14ac:dyDescent="0.15">
      <c r="K435" s="33" t="str">
        <f>IFERROR(VLOOKUP(登记表!C435,计分标准!A375:B395,2,FALSE),"")</f>
        <v/>
      </c>
      <c r="N435" s="35" t="str">
        <f>IFERROR(PRODUCT(J435,(VLOOKUP(登记表!C435,计分标准!A375:E395,4,FALSE))),"")</f>
        <v/>
      </c>
    </row>
    <row r="436" spans="11:14" x14ac:dyDescent="0.15">
      <c r="K436" s="33" t="str">
        <f>IFERROR(VLOOKUP(登记表!C436,计分标准!A376:B396,2,FALSE),"")</f>
        <v/>
      </c>
      <c r="N436" s="35" t="str">
        <f>IFERROR(PRODUCT(J436,(VLOOKUP(登记表!C436,计分标准!A376:E396,4,FALSE))),"")</f>
        <v/>
      </c>
    </row>
    <row r="437" spans="11:14" x14ac:dyDescent="0.15">
      <c r="K437" s="33" t="str">
        <f>IFERROR(VLOOKUP(登记表!C437,计分标准!A377:B397,2,FALSE),"")</f>
        <v/>
      </c>
      <c r="N437" s="35" t="str">
        <f>IFERROR(PRODUCT(J437,(VLOOKUP(登记表!C437,计分标准!A377:E397,4,FALSE))),"")</f>
        <v/>
      </c>
    </row>
    <row r="438" spans="11:14" x14ac:dyDescent="0.15">
      <c r="K438" s="33" t="str">
        <f>IFERROR(VLOOKUP(登记表!C438,计分标准!A378:B398,2,FALSE),"")</f>
        <v/>
      </c>
      <c r="N438" s="35" t="str">
        <f>IFERROR(PRODUCT(J438,(VLOOKUP(登记表!C438,计分标准!A378:E398,4,FALSE))),"")</f>
        <v/>
      </c>
    </row>
    <row r="439" spans="11:14" x14ac:dyDescent="0.15">
      <c r="K439" s="33" t="str">
        <f>IFERROR(VLOOKUP(登记表!C439,计分标准!A379:B399,2,FALSE),"")</f>
        <v/>
      </c>
      <c r="N439" s="35" t="str">
        <f>IFERROR(PRODUCT(J439,(VLOOKUP(登记表!C439,计分标准!A379:E399,4,FALSE))),"")</f>
        <v/>
      </c>
    </row>
    <row r="440" spans="11:14" x14ac:dyDescent="0.15">
      <c r="K440" s="33" t="str">
        <f>IFERROR(VLOOKUP(登记表!C440,计分标准!A380:B400,2,FALSE),"")</f>
        <v/>
      </c>
      <c r="N440" s="35" t="str">
        <f>IFERROR(PRODUCT(J440,(VLOOKUP(登记表!C440,计分标准!A380:E400,4,FALSE))),"")</f>
        <v/>
      </c>
    </row>
    <row r="441" spans="11:14" x14ac:dyDescent="0.15">
      <c r="K441" s="33" t="str">
        <f>IFERROR(VLOOKUP(登记表!C441,计分标准!A381:B401,2,FALSE),"")</f>
        <v/>
      </c>
      <c r="N441" s="35" t="str">
        <f>IFERROR(PRODUCT(J441,(VLOOKUP(登记表!C441,计分标准!A381:E401,4,FALSE))),"")</f>
        <v/>
      </c>
    </row>
    <row r="442" spans="11:14" x14ac:dyDescent="0.15">
      <c r="K442" s="33" t="str">
        <f>IFERROR(VLOOKUP(登记表!C442,计分标准!A382:B402,2,FALSE),"")</f>
        <v/>
      </c>
      <c r="N442" s="35" t="str">
        <f>IFERROR(PRODUCT(J442,(VLOOKUP(登记表!C442,计分标准!A382:E402,4,FALSE))),"")</f>
        <v/>
      </c>
    </row>
    <row r="443" spans="11:14" x14ac:dyDescent="0.15">
      <c r="K443" s="33" t="str">
        <f>IFERROR(VLOOKUP(登记表!C443,计分标准!A383:B403,2,FALSE),"")</f>
        <v/>
      </c>
      <c r="N443" s="35" t="str">
        <f>IFERROR(PRODUCT(J443,(VLOOKUP(登记表!C443,计分标准!A383:E403,4,FALSE))),"")</f>
        <v/>
      </c>
    </row>
    <row r="444" spans="11:14" x14ac:dyDescent="0.15">
      <c r="K444" s="33" t="str">
        <f>IFERROR(VLOOKUP(登记表!C444,计分标准!A384:B404,2,FALSE),"")</f>
        <v/>
      </c>
      <c r="N444" s="35" t="str">
        <f>IFERROR(PRODUCT(J444,(VLOOKUP(登记表!C444,计分标准!A384:E404,4,FALSE))),"")</f>
        <v/>
      </c>
    </row>
    <row r="445" spans="11:14" x14ac:dyDescent="0.15">
      <c r="K445" s="33" t="str">
        <f>IFERROR(VLOOKUP(登记表!C445,计分标准!A385:B405,2,FALSE),"")</f>
        <v/>
      </c>
      <c r="N445" s="35" t="str">
        <f>IFERROR(PRODUCT(J445,(VLOOKUP(登记表!C445,计分标准!A385:E405,4,FALSE))),"")</f>
        <v/>
      </c>
    </row>
    <row r="446" spans="11:14" x14ac:dyDescent="0.15">
      <c r="K446" s="33" t="str">
        <f>IFERROR(VLOOKUP(登记表!C446,计分标准!A386:B406,2,FALSE),"")</f>
        <v/>
      </c>
      <c r="N446" s="35" t="str">
        <f>IFERROR(PRODUCT(J446,(VLOOKUP(登记表!C446,计分标准!A386:E406,4,FALSE))),"")</f>
        <v/>
      </c>
    </row>
    <row r="447" spans="11:14" x14ac:dyDescent="0.15">
      <c r="K447" s="33" t="str">
        <f>IFERROR(VLOOKUP(登记表!C447,计分标准!A387:B407,2,FALSE),"")</f>
        <v/>
      </c>
      <c r="N447" s="35" t="str">
        <f>IFERROR(PRODUCT(J447,(VLOOKUP(登记表!C447,计分标准!A387:E407,4,FALSE))),"")</f>
        <v/>
      </c>
    </row>
    <row r="448" spans="11:14" x14ac:dyDescent="0.15">
      <c r="K448" s="33" t="str">
        <f>IFERROR(VLOOKUP(登记表!C448,计分标准!A388:B408,2,FALSE),"")</f>
        <v/>
      </c>
      <c r="N448" s="35" t="str">
        <f>IFERROR(PRODUCT(J448,(VLOOKUP(登记表!C448,计分标准!A388:E408,4,FALSE))),"")</f>
        <v/>
      </c>
    </row>
    <row r="449" spans="11:14" x14ac:dyDescent="0.15">
      <c r="K449" s="33" t="str">
        <f>IFERROR(VLOOKUP(登记表!C449,计分标准!A389:B409,2,FALSE),"")</f>
        <v/>
      </c>
      <c r="N449" s="35" t="str">
        <f>IFERROR(PRODUCT(J449,(VLOOKUP(登记表!C449,计分标准!A389:E409,4,FALSE))),"")</f>
        <v/>
      </c>
    </row>
    <row r="450" spans="11:14" x14ac:dyDescent="0.15">
      <c r="K450" s="33" t="str">
        <f>IFERROR(VLOOKUP(登记表!C450,计分标准!A390:B410,2,FALSE),"")</f>
        <v/>
      </c>
      <c r="N450" s="35" t="str">
        <f>IFERROR(PRODUCT(J450,(VLOOKUP(登记表!C450,计分标准!A390:E410,4,FALSE))),"")</f>
        <v/>
      </c>
    </row>
    <row r="451" spans="11:14" x14ac:dyDescent="0.15">
      <c r="K451" s="33" t="str">
        <f>IFERROR(VLOOKUP(登记表!C451,计分标准!A391:B411,2,FALSE),"")</f>
        <v/>
      </c>
      <c r="N451" s="35" t="str">
        <f>IFERROR(PRODUCT(J451,(VLOOKUP(登记表!C451,计分标准!A391:E411,4,FALSE))),"")</f>
        <v/>
      </c>
    </row>
    <row r="452" spans="11:14" x14ac:dyDescent="0.15">
      <c r="K452" s="33" t="str">
        <f>IFERROR(VLOOKUP(登记表!C452,计分标准!A392:B412,2,FALSE),"")</f>
        <v/>
      </c>
      <c r="N452" s="35" t="str">
        <f>IFERROR(PRODUCT(J452,(VLOOKUP(登记表!C452,计分标准!A392:E412,4,FALSE))),"")</f>
        <v/>
      </c>
    </row>
    <row r="453" spans="11:14" x14ac:dyDescent="0.15">
      <c r="K453" s="33" t="str">
        <f>IFERROR(VLOOKUP(登记表!C453,计分标准!A393:B413,2,FALSE),"")</f>
        <v/>
      </c>
      <c r="N453" s="35" t="str">
        <f>IFERROR(PRODUCT(J453,(VLOOKUP(登记表!C453,计分标准!A393:E413,4,FALSE))),"")</f>
        <v/>
      </c>
    </row>
    <row r="454" spans="11:14" x14ac:dyDescent="0.15">
      <c r="K454" s="33" t="str">
        <f>IFERROR(VLOOKUP(登记表!C454,计分标准!A394:B414,2,FALSE),"")</f>
        <v/>
      </c>
      <c r="N454" s="35" t="str">
        <f>IFERROR(PRODUCT(J454,(VLOOKUP(登记表!C454,计分标准!A394:E414,4,FALSE))),"")</f>
        <v/>
      </c>
    </row>
    <row r="455" spans="11:14" x14ac:dyDescent="0.15">
      <c r="N455" s="35" t="str">
        <f>IFERROR(PRODUCT(J455,(VLOOKUP(登记表!C455,计分标准!A395:E415,4,FALSE))),"")</f>
        <v/>
      </c>
    </row>
    <row r="456" spans="11:14" x14ac:dyDescent="0.15">
      <c r="N456" s="35" t="str">
        <f>IFERROR(PRODUCT(J456,(VLOOKUP(登记表!C456,计分标准!A396:E416,4,FALSE))),"")</f>
        <v/>
      </c>
    </row>
    <row r="457" spans="11:14" x14ac:dyDescent="0.15">
      <c r="N457" s="35" t="str">
        <f>IFERROR(PRODUCT(J457,(VLOOKUP(登记表!C457,计分标准!A397:E417,4,FALSE))),"")</f>
        <v/>
      </c>
    </row>
    <row r="458" spans="11:14" x14ac:dyDescent="0.15">
      <c r="N458" s="35" t="str">
        <f>IFERROR(PRODUCT(J458,(VLOOKUP(登记表!C458,计分标准!A398:E418,4,FALSE))),"")</f>
        <v/>
      </c>
    </row>
  </sheetData>
  <sheetProtection sheet="1" objects="1" scenarios="1" insertRows="0" deleteRows="0" sort="0" autoFilter="0"/>
  <mergeCells count="13">
    <mergeCell ref="A1:B1"/>
    <mergeCell ref="A107:AS107"/>
    <mergeCell ref="A2:AS2"/>
    <mergeCell ref="A4:AS4"/>
    <mergeCell ref="P5:Y5"/>
    <mergeCell ref="Z5:AG5"/>
    <mergeCell ref="AH5:AL5"/>
    <mergeCell ref="AM5:AQ5"/>
    <mergeCell ref="A5:A6"/>
    <mergeCell ref="B5:O5"/>
    <mergeCell ref="AR5:AR6"/>
    <mergeCell ref="AS5:AS6"/>
    <mergeCell ref="A3:AS3"/>
  </mergeCells>
  <phoneticPr fontId="1" type="noConversion"/>
  <dataValidations count="14">
    <dataValidation type="list" allowBlank="1" showInputMessage="1" showErrorMessage="1" sqref="W7:W12">
      <formula1>"NATURE,SCIENCE,SCI,SSCI,ISR,A&amp;HCI,新华文摘,CSSCI,CSSCI扩展版,学报排第一,社科排第二,中国社会科学文摘,人民日报(理论版),光明日报(理论版),高等学校文科学术文摘,人大复印报刊资料,EI,CPCI-SSH(ISSHP),ISTP,其他中文核心,公开发表非核心,非公开发表"</formula1>
    </dataValidation>
    <dataValidation type="list" allowBlank="1" showInputMessage="1" showErrorMessage="1" sqref="AD7">
      <formula1>"第一,第二,第三,第四,第五,第六,第七,第八,第九,第十,十后"</formula1>
    </dataValidation>
    <dataValidation type="list" allowBlank="1" showInputMessage="1" showErrorMessage="1" sqref="C7:C41">
      <formula1>"国家级重大项目,国家级重大项目子课题,国家级重点项目,国家级一般项目(含青年项目),省部级重大项目,省级重大项目子课题,省部级重点项目,省部级一般项目(含青年项目),副省级重大项目,副省级重大项目子课题,副省级重点项目,副省级一般项目(含青年项目),市厅级重大项目,市厅级重大项目子课题,市厅级重点项目,市厅级一般项目(含青年项目),政府横向项目,非政府横向项目,校级重点项目,校级一般项目,校级扶持项目"</formula1>
    </dataValidation>
    <dataValidation type="list" allowBlank="1" showInputMessage="1" showErrorMessage="1" sqref="F7:F106">
      <formula1>"是,否"</formula1>
    </dataValidation>
    <dataValidation type="list" allowBlank="1" showInputMessage="1" showErrorMessage="1" sqref="G7:G106">
      <formula1>"优秀,良好,通过"</formula1>
    </dataValidation>
    <dataValidation type="list" allowBlank="1" showInputMessage="1" showErrorMessage="1" sqref="I7:I106">
      <formula1>"国家社科规划办,教育部,省教育厅,省社科规划办,省科技厅,省信息产业厅,省发改委,市社科规划办,其他校外单位,学校自筹"</formula1>
    </dataValidation>
    <dataValidation type="list" allowBlank="1" showInputMessage="1" showErrorMessage="1" sqref="Q7:Q106">
      <formula1>"学术论文,书评,会议综述"</formula1>
    </dataValidation>
    <dataValidation type="list" allowBlank="1" showInputMessage="1" showErrorMessage="1" sqref="V7:V106">
      <formula1>"特等,A1类,A2类,B1类,B2类,B3类,B4类,C1类,C2类"</formula1>
    </dataValidation>
    <dataValidation type="list" allowBlank="1" showInputMessage="1" showErrorMessage="1" sqref="U7:U106">
      <formula1>"第一,第二"</formula1>
    </dataValidation>
    <dataValidation type="list" allowBlank="1" showInputMessage="1" showErrorMessage="1" sqref="AE7:AE106 AO7:AO106">
      <formula1>"1,2,3"</formula1>
    </dataValidation>
    <dataValidation type="list" allowBlank="1" showInputMessage="1" showErrorMessage="1" sqref="AI7:AI106">
      <formula1>"国家级政府科研奖,省部级政府科研奖,副省级政府科研奖,市厅级政府科研奖,国家级学术团体奖,省级学术团体奖"</formula1>
    </dataValidation>
    <dataValidation type="list" allowBlank="1" showInputMessage="1" showErrorMessage="1" sqref="AJ7:AJ106">
      <formula1>"一等,二等,三等"</formula1>
    </dataValidation>
    <dataValidation type="list" allowBlank="1" showInputMessage="1" showErrorMessage="1" sqref="AN7:AN106">
      <formula1>"美术类,音乐类,体育类,文学类"</formula1>
    </dataValidation>
    <dataValidation type="list" allowBlank="1" showInputMessage="1" showErrorMessage="1" sqref="AA7:AA106">
      <formula1>"学术专著,学术专著(修订版),学术译著/编著,学术译著/编著(修订版),工具书,工具书(修订版)"</formula1>
    </dataValidation>
  </dataValidations>
  <pageMargins left="0.11811023622047245" right="0.11811023622047245" top="0.39370078740157483" bottom="0.35433070866141736" header="0" footer="0"/>
  <pageSetup paperSize="9" scale="69" fitToHeight="0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96"/>
  <sheetViews>
    <sheetView topLeftCell="A40" workbookViewId="0">
      <selection activeCell="E60" sqref="E60"/>
    </sheetView>
  </sheetViews>
  <sheetFormatPr defaultRowHeight="13.5" x14ac:dyDescent="0.15"/>
  <cols>
    <col min="1" max="1" width="25.875" customWidth="1"/>
    <col min="2" max="3" width="19.5" customWidth="1"/>
    <col min="4" max="4" width="15.5" customWidth="1"/>
    <col min="5" max="5" width="16.625" customWidth="1"/>
    <col min="6" max="6" width="47" customWidth="1"/>
  </cols>
  <sheetData>
    <row r="1" spans="1:6" x14ac:dyDescent="0.15">
      <c r="A1" s="3" t="s">
        <v>9</v>
      </c>
      <c r="B1" s="3" t="s">
        <v>114</v>
      </c>
      <c r="C1" s="13" t="s">
        <v>115</v>
      </c>
      <c r="D1" s="3" t="s">
        <v>10</v>
      </c>
      <c r="E1" s="3" t="s">
        <v>38</v>
      </c>
      <c r="F1" s="3" t="s">
        <v>30</v>
      </c>
    </row>
    <row r="2" spans="1:6" x14ac:dyDescent="0.15">
      <c r="A2" s="1" t="s">
        <v>11</v>
      </c>
      <c r="B2" s="1">
        <v>300</v>
      </c>
      <c r="C2" s="1">
        <v>300</v>
      </c>
      <c r="D2" s="1">
        <v>200</v>
      </c>
      <c r="E2" s="2">
        <v>6</v>
      </c>
      <c r="F2" s="54" t="s">
        <v>91</v>
      </c>
    </row>
    <row r="3" spans="1:6" x14ac:dyDescent="0.15">
      <c r="A3" s="1" t="s">
        <v>12</v>
      </c>
      <c r="B3" s="1">
        <v>150</v>
      </c>
      <c r="C3" s="1">
        <v>150</v>
      </c>
      <c r="D3" s="1">
        <v>100</v>
      </c>
      <c r="E3" s="2">
        <v>6</v>
      </c>
      <c r="F3" s="56"/>
    </row>
    <row r="4" spans="1:6" x14ac:dyDescent="0.15">
      <c r="A4" s="1" t="s">
        <v>13</v>
      </c>
      <c r="B4" s="1">
        <v>150</v>
      </c>
      <c r="C4" s="1">
        <v>150</v>
      </c>
      <c r="D4" s="1">
        <v>100</v>
      </c>
      <c r="E4" s="2">
        <v>6</v>
      </c>
      <c r="F4" s="56"/>
    </row>
    <row r="5" spans="1:6" x14ac:dyDescent="0.15">
      <c r="A5" s="1" t="s">
        <v>37</v>
      </c>
      <c r="B5" s="1">
        <v>100</v>
      </c>
      <c r="C5" s="1">
        <v>100</v>
      </c>
      <c r="D5" s="1">
        <v>60</v>
      </c>
      <c r="E5" s="2">
        <v>6</v>
      </c>
      <c r="F5" s="56"/>
    </row>
    <row r="6" spans="1:6" x14ac:dyDescent="0.15">
      <c r="A6" s="1" t="s">
        <v>14</v>
      </c>
      <c r="B6" s="1">
        <v>150</v>
      </c>
      <c r="C6" s="1">
        <v>150</v>
      </c>
      <c r="D6" s="1">
        <v>80</v>
      </c>
      <c r="E6" s="2">
        <v>6</v>
      </c>
      <c r="F6" s="56"/>
    </row>
    <row r="7" spans="1:6" x14ac:dyDescent="0.15">
      <c r="A7" s="1" t="s">
        <v>15</v>
      </c>
      <c r="B7" s="1">
        <v>100</v>
      </c>
      <c r="C7" s="1">
        <v>100</v>
      </c>
      <c r="D7" s="1">
        <v>50</v>
      </c>
      <c r="E7" s="2">
        <v>6</v>
      </c>
      <c r="F7" s="56"/>
    </row>
    <row r="8" spans="1:6" x14ac:dyDescent="0.15">
      <c r="A8" s="1" t="s">
        <v>16</v>
      </c>
      <c r="B8" s="1">
        <v>100</v>
      </c>
      <c r="C8" s="1">
        <v>100</v>
      </c>
      <c r="D8" s="1">
        <v>50</v>
      </c>
      <c r="E8" s="2">
        <v>6</v>
      </c>
      <c r="F8" s="56"/>
    </row>
    <row r="9" spans="1:6" x14ac:dyDescent="0.15">
      <c r="A9" s="1" t="s">
        <v>36</v>
      </c>
      <c r="B9" s="1">
        <v>50</v>
      </c>
      <c r="C9" s="1">
        <v>50</v>
      </c>
      <c r="D9" s="1">
        <v>30</v>
      </c>
      <c r="E9" s="2">
        <v>6</v>
      </c>
      <c r="F9" s="56"/>
    </row>
    <row r="10" spans="1:6" x14ac:dyDescent="0.15">
      <c r="A10" s="1" t="s">
        <v>17</v>
      </c>
      <c r="B10" s="1">
        <v>50</v>
      </c>
      <c r="C10" s="1">
        <v>50</v>
      </c>
      <c r="D10" s="1">
        <v>40</v>
      </c>
      <c r="E10" s="2">
        <v>6</v>
      </c>
      <c r="F10" s="56"/>
    </row>
    <row r="11" spans="1:6" x14ac:dyDescent="0.15">
      <c r="A11" s="1" t="s">
        <v>18</v>
      </c>
      <c r="B11" s="1">
        <v>40</v>
      </c>
      <c r="C11" s="1">
        <v>40</v>
      </c>
      <c r="D11" s="1">
        <v>30</v>
      </c>
      <c r="E11" s="2">
        <v>6</v>
      </c>
      <c r="F11" s="56"/>
    </row>
    <row r="12" spans="1:6" x14ac:dyDescent="0.15">
      <c r="A12" s="1" t="s">
        <v>28</v>
      </c>
      <c r="B12" s="1">
        <v>40</v>
      </c>
      <c r="C12" s="1">
        <v>40</v>
      </c>
      <c r="D12" s="1">
        <v>30</v>
      </c>
      <c r="E12" s="2">
        <v>6</v>
      </c>
      <c r="F12" s="56"/>
    </row>
    <row r="13" spans="1:6" x14ac:dyDescent="0.15">
      <c r="A13" s="1" t="s">
        <v>19</v>
      </c>
      <c r="B13" s="1">
        <v>30</v>
      </c>
      <c r="C13" s="1">
        <v>30</v>
      </c>
      <c r="D13" s="1">
        <v>10</v>
      </c>
      <c r="E13" s="2">
        <v>6</v>
      </c>
      <c r="F13" s="56"/>
    </row>
    <row r="14" spans="1:6" x14ac:dyDescent="0.15">
      <c r="A14" s="1" t="s">
        <v>20</v>
      </c>
      <c r="B14" s="1">
        <v>40</v>
      </c>
      <c r="C14" s="1">
        <v>40</v>
      </c>
      <c r="D14" s="1">
        <v>20</v>
      </c>
      <c r="E14" s="2">
        <v>6</v>
      </c>
      <c r="F14" s="56"/>
    </row>
    <row r="15" spans="1:6" x14ac:dyDescent="0.15">
      <c r="A15" s="1" t="s">
        <v>21</v>
      </c>
      <c r="B15" s="1">
        <v>25</v>
      </c>
      <c r="C15" s="1">
        <v>25</v>
      </c>
      <c r="D15" s="1">
        <v>10</v>
      </c>
      <c r="E15" s="2">
        <v>6</v>
      </c>
      <c r="F15" s="56"/>
    </row>
    <row r="16" spans="1:6" x14ac:dyDescent="0.15">
      <c r="A16" s="1" t="s">
        <v>29</v>
      </c>
      <c r="B16" s="1">
        <v>25</v>
      </c>
      <c r="C16" s="1">
        <v>25</v>
      </c>
      <c r="D16" s="1">
        <v>10</v>
      </c>
      <c r="E16" s="2">
        <v>6</v>
      </c>
      <c r="F16" s="56"/>
    </row>
    <row r="17" spans="1:6" x14ac:dyDescent="0.15">
      <c r="A17" s="1" t="s">
        <v>22</v>
      </c>
      <c r="B17" s="1">
        <v>15</v>
      </c>
      <c r="C17" s="1">
        <v>15</v>
      </c>
      <c r="D17" s="1">
        <v>5</v>
      </c>
      <c r="E17" s="2">
        <v>6</v>
      </c>
      <c r="F17" s="55"/>
    </row>
    <row r="18" spans="1:6" x14ac:dyDescent="0.15">
      <c r="A18" s="1" t="s">
        <v>23</v>
      </c>
      <c r="B18" s="1">
        <v>0</v>
      </c>
      <c r="C18" s="1">
        <v>30</v>
      </c>
      <c r="D18" s="1">
        <v>0</v>
      </c>
      <c r="E18" s="2">
        <v>10</v>
      </c>
      <c r="F18" s="54" t="s">
        <v>92</v>
      </c>
    </row>
    <row r="19" spans="1:6" x14ac:dyDescent="0.15">
      <c r="A19" s="1" t="s">
        <v>24</v>
      </c>
      <c r="B19" s="1">
        <v>0</v>
      </c>
      <c r="C19" s="1">
        <v>25</v>
      </c>
      <c r="D19" s="1">
        <v>0</v>
      </c>
      <c r="E19" s="2">
        <v>8</v>
      </c>
      <c r="F19" s="55"/>
    </row>
    <row r="20" spans="1:6" x14ac:dyDescent="0.15">
      <c r="A20" s="1" t="s">
        <v>25</v>
      </c>
      <c r="B20" s="1">
        <v>0</v>
      </c>
      <c r="C20" s="1">
        <v>25</v>
      </c>
      <c r="D20" s="1">
        <v>0</v>
      </c>
      <c r="E20" s="1">
        <v>0</v>
      </c>
      <c r="F20" s="52" t="s">
        <v>93</v>
      </c>
    </row>
    <row r="21" spans="1:6" x14ac:dyDescent="0.15">
      <c r="A21" s="1" t="s">
        <v>26</v>
      </c>
      <c r="B21" s="1">
        <v>0</v>
      </c>
      <c r="C21" s="1">
        <v>20</v>
      </c>
      <c r="D21" s="1">
        <v>0</v>
      </c>
      <c r="E21" s="1">
        <v>0</v>
      </c>
      <c r="F21" s="53"/>
    </row>
    <row r="22" spans="1:6" x14ac:dyDescent="0.15">
      <c r="A22" s="1" t="s">
        <v>27</v>
      </c>
      <c r="B22" s="1">
        <v>0</v>
      </c>
      <c r="C22" s="1">
        <v>15</v>
      </c>
      <c r="D22" s="1">
        <v>0</v>
      </c>
      <c r="E22" s="1">
        <v>0</v>
      </c>
      <c r="F22" s="53"/>
    </row>
    <row r="23" spans="1:6" x14ac:dyDescent="0.15">
      <c r="A23" s="4" t="s">
        <v>35</v>
      </c>
    </row>
    <row r="26" spans="1:6" x14ac:dyDescent="0.15">
      <c r="A26" s="3" t="s">
        <v>40</v>
      </c>
      <c r="B26" s="3" t="s">
        <v>41</v>
      </c>
      <c r="C26" s="57" t="s">
        <v>42</v>
      </c>
      <c r="D26" s="58"/>
      <c r="E26" s="58"/>
      <c r="F26" s="59"/>
    </row>
    <row r="27" spans="1:6" x14ac:dyDescent="0.15">
      <c r="A27" s="1" t="s">
        <v>96</v>
      </c>
      <c r="B27" s="1">
        <v>3000</v>
      </c>
      <c r="C27" s="49"/>
      <c r="D27" s="50"/>
      <c r="E27" s="50"/>
      <c r="F27" s="51"/>
    </row>
    <row r="28" spans="1:6" x14ac:dyDescent="0.15">
      <c r="A28" s="1" t="s">
        <v>43</v>
      </c>
      <c r="B28" s="1">
        <v>220</v>
      </c>
      <c r="C28" s="49"/>
      <c r="D28" s="50"/>
      <c r="E28" s="50"/>
      <c r="F28" s="51"/>
    </row>
    <row r="29" spans="1:6" x14ac:dyDescent="0.15">
      <c r="A29" s="1" t="s">
        <v>44</v>
      </c>
      <c r="B29" s="1">
        <v>150</v>
      </c>
      <c r="C29" s="49" t="s">
        <v>103</v>
      </c>
      <c r="D29" s="50"/>
      <c r="E29" s="50"/>
      <c r="F29" s="51"/>
    </row>
    <row r="30" spans="1:6" x14ac:dyDescent="0.15">
      <c r="A30" s="1" t="s">
        <v>45</v>
      </c>
      <c r="B30" s="1">
        <v>60</v>
      </c>
      <c r="C30" s="49"/>
      <c r="D30" s="50"/>
      <c r="E30" s="50"/>
      <c r="F30" s="51"/>
    </row>
    <row r="31" spans="1:6" x14ac:dyDescent="0.15">
      <c r="A31" s="1" t="s">
        <v>46</v>
      </c>
      <c r="B31" s="1">
        <v>38</v>
      </c>
      <c r="C31" s="49"/>
      <c r="D31" s="50"/>
      <c r="E31" s="50"/>
      <c r="F31" s="51"/>
    </row>
    <row r="32" spans="1:6" x14ac:dyDescent="0.15">
      <c r="A32" s="1" t="s">
        <v>47</v>
      </c>
      <c r="B32" s="1">
        <v>28</v>
      </c>
      <c r="C32" s="49"/>
      <c r="D32" s="50"/>
      <c r="E32" s="50"/>
      <c r="F32" s="51"/>
    </row>
    <row r="33" spans="1:6" x14ac:dyDescent="0.15">
      <c r="A33" s="1" t="s">
        <v>48</v>
      </c>
      <c r="B33" s="1">
        <v>18</v>
      </c>
      <c r="C33" s="49"/>
      <c r="D33" s="50"/>
      <c r="E33" s="50"/>
      <c r="F33" s="51"/>
    </row>
    <row r="34" spans="1:6" x14ac:dyDescent="0.15">
      <c r="A34" s="1" t="s">
        <v>49</v>
      </c>
      <c r="B34" s="1">
        <v>15</v>
      </c>
      <c r="C34" s="49"/>
      <c r="D34" s="50"/>
      <c r="E34" s="50"/>
      <c r="F34" s="51"/>
    </row>
    <row r="35" spans="1:6" x14ac:dyDescent="0.15">
      <c r="A35" s="1" t="s">
        <v>50</v>
      </c>
      <c r="B35" s="1">
        <v>5</v>
      </c>
      <c r="C35" s="49"/>
      <c r="D35" s="50"/>
      <c r="E35" s="50"/>
      <c r="F35" s="51"/>
    </row>
    <row r="40" spans="1:6" x14ac:dyDescent="0.15">
      <c r="A40" s="10" t="s">
        <v>100</v>
      </c>
      <c r="B40" s="6" t="s">
        <v>66</v>
      </c>
      <c r="C40" s="6" t="s">
        <v>67</v>
      </c>
      <c r="D40" s="6" t="s">
        <v>68</v>
      </c>
      <c r="E40" s="48"/>
      <c r="F40" s="48"/>
    </row>
    <row r="41" spans="1:6" x14ac:dyDescent="0.15">
      <c r="A41" s="1" t="str">
        <f t="shared" ref="A41:A58" si="0">B41&amp;C41</f>
        <v>学术专著1</v>
      </c>
      <c r="B41" s="9" t="s">
        <v>69</v>
      </c>
      <c r="C41" s="1">
        <v>1</v>
      </c>
      <c r="D41" s="1">
        <v>13</v>
      </c>
      <c r="E41" s="48"/>
      <c r="F41" s="48"/>
    </row>
    <row r="42" spans="1:6" x14ac:dyDescent="0.15">
      <c r="A42" s="1" t="str">
        <f t="shared" si="0"/>
        <v>学术专著2</v>
      </c>
      <c r="B42" s="9" t="s">
        <v>69</v>
      </c>
      <c r="C42" s="1">
        <v>2</v>
      </c>
      <c r="D42" s="1">
        <v>10</v>
      </c>
      <c r="E42" s="48"/>
      <c r="F42" s="48"/>
    </row>
    <row r="43" spans="1:6" x14ac:dyDescent="0.15">
      <c r="A43" s="1" t="str">
        <f t="shared" si="0"/>
        <v>学术专著3</v>
      </c>
      <c r="B43" s="9" t="s">
        <v>69</v>
      </c>
      <c r="C43" s="1">
        <v>3</v>
      </c>
      <c r="D43" s="1">
        <v>5</v>
      </c>
      <c r="E43" s="48"/>
      <c r="F43" s="48"/>
    </row>
    <row r="44" spans="1:6" x14ac:dyDescent="0.15">
      <c r="A44" s="1" t="str">
        <f t="shared" si="0"/>
        <v>学术专著(修订版)1</v>
      </c>
      <c r="B44" s="9" t="s">
        <v>101</v>
      </c>
      <c r="C44" s="1">
        <v>1</v>
      </c>
      <c r="D44" s="1">
        <v>3.9</v>
      </c>
      <c r="E44" s="48"/>
      <c r="F44" s="48"/>
    </row>
    <row r="45" spans="1:6" x14ac:dyDescent="0.15">
      <c r="A45" s="1" t="str">
        <f t="shared" si="0"/>
        <v>学术专著(修订版)2</v>
      </c>
      <c r="B45" s="9" t="s">
        <v>101</v>
      </c>
      <c r="C45" s="1">
        <v>2</v>
      </c>
      <c r="D45" s="1">
        <v>3</v>
      </c>
      <c r="E45" s="48"/>
      <c r="F45" s="48"/>
    </row>
    <row r="46" spans="1:6" x14ac:dyDescent="0.15">
      <c r="A46" s="1" t="str">
        <f t="shared" si="0"/>
        <v>学术专著(修订版)3</v>
      </c>
      <c r="B46" s="9" t="s">
        <v>101</v>
      </c>
      <c r="C46" s="1">
        <v>3</v>
      </c>
      <c r="D46" s="1">
        <v>1.5</v>
      </c>
      <c r="E46" s="48"/>
      <c r="F46" s="48"/>
    </row>
    <row r="47" spans="1:6" x14ac:dyDescent="0.15">
      <c r="A47" s="1" t="str">
        <f t="shared" si="0"/>
        <v>学术译著/编著1</v>
      </c>
      <c r="B47" s="9" t="s">
        <v>120</v>
      </c>
      <c r="C47" s="1">
        <v>1</v>
      </c>
      <c r="D47" s="1">
        <v>10</v>
      </c>
      <c r="E47" s="48"/>
      <c r="F47" s="48"/>
    </row>
    <row r="48" spans="1:6" x14ac:dyDescent="0.15">
      <c r="A48" s="1" t="str">
        <f t="shared" si="0"/>
        <v>学术译著/编著2</v>
      </c>
      <c r="B48" s="9" t="s">
        <v>121</v>
      </c>
      <c r="C48" s="1">
        <v>2</v>
      </c>
      <c r="D48" s="1">
        <v>7</v>
      </c>
      <c r="E48" s="48"/>
      <c r="F48" s="48"/>
    </row>
    <row r="49" spans="1:6" x14ac:dyDescent="0.15">
      <c r="A49" s="1" t="str">
        <f t="shared" si="0"/>
        <v>学术译著/编著3</v>
      </c>
      <c r="B49" s="9" t="s">
        <v>121</v>
      </c>
      <c r="C49" s="1">
        <v>3</v>
      </c>
      <c r="D49" s="1">
        <v>3</v>
      </c>
      <c r="E49" s="48"/>
      <c r="F49" s="48"/>
    </row>
    <row r="50" spans="1:6" x14ac:dyDescent="0.15">
      <c r="A50" s="1" t="str">
        <f t="shared" si="0"/>
        <v>学术译著/编著(修订版)1</v>
      </c>
      <c r="B50" s="9" t="s">
        <v>122</v>
      </c>
      <c r="C50" s="1">
        <v>1</v>
      </c>
      <c r="D50" s="1">
        <v>3</v>
      </c>
      <c r="E50" s="48"/>
      <c r="F50" s="48"/>
    </row>
    <row r="51" spans="1:6" x14ac:dyDescent="0.15">
      <c r="A51" s="1" t="str">
        <f t="shared" si="0"/>
        <v>学术译著/编著(修订版)2</v>
      </c>
      <c r="B51" s="9" t="s">
        <v>122</v>
      </c>
      <c r="C51" s="1">
        <v>2</v>
      </c>
      <c r="D51" s="1">
        <v>2.1</v>
      </c>
      <c r="E51" s="48"/>
      <c r="F51" s="48"/>
    </row>
    <row r="52" spans="1:6" x14ac:dyDescent="0.15">
      <c r="A52" s="1" t="str">
        <f t="shared" si="0"/>
        <v>学术译著/编著(修订版)3</v>
      </c>
      <c r="B52" s="9" t="s">
        <v>122</v>
      </c>
      <c r="C52" s="1">
        <v>3</v>
      </c>
      <c r="D52" s="1">
        <v>0.9</v>
      </c>
      <c r="E52" s="48"/>
      <c r="F52" s="48"/>
    </row>
    <row r="53" spans="1:6" x14ac:dyDescent="0.15">
      <c r="A53" s="1" t="str">
        <f t="shared" si="0"/>
        <v>工具书1</v>
      </c>
      <c r="B53" s="9" t="s">
        <v>123</v>
      </c>
      <c r="C53" s="1">
        <v>1</v>
      </c>
      <c r="D53" s="1">
        <v>7</v>
      </c>
      <c r="E53" s="48" t="s">
        <v>102</v>
      </c>
      <c r="F53" s="48"/>
    </row>
    <row r="54" spans="1:6" x14ac:dyDescent="0.15">
      <c r="A54" s="1" t="str">
        <f t="shared" si="0"/>
        <v>工具书2</v>
      </c>
      <c r="B54" s="9" t="s">
        <v>123</v>
      </c>
      <c r="C54" s="1">
        <v>2</v>
      </c>
      <c r="D54" s="1">
        <v>5</v>
      </c>
      <c r="E54" s="48"/>
      <c r="F54" s="48"/>
    </row>
    <row r="55" spans="1:6" x14ac:dyDescent="0.15">
      <c r="A55" s="1" t="str">
        <f t="shared" si="0"/>
        <v>工具书3</v>
      </c>
      <c r="B55" s="9" t="s">
        <v>123</v>
      </c>
      <c r="C55" s="1">
        <v>3</v>
      </c>
      <c r="D55" s="1">
        <v>2</v>
      </c>
      <c r="E55" s="48"/>
      <c r="F55" s="48"/>
    </row>
    <row r="56" spans="1:6" x14ac:dyDescent="0.15">
      <c r="A56" s="1" t="str">
        <f t="shared" si="0"/>
        <v>工具书(修订版)1</v>
      </c>
      <c r="B56" s="9" t="s">
        <v>124</v>
      </c>
      <c r="C56" s="1">
        <v>1</v>
      </c>
      <c r="D56" s="1">
        <v>2.1</v>
      </c>
      <c r="E56" s="48"/>
      <c r="F56" s="48"/>
    </row>
    <row r="57" spans="1:6" x14ac:dyDescent="0.15">
      <c r="A57" s="1" t="str">
        <f t="shared" si="0"/>
        <v>工具书(修订版)2</v>
      </c>
      <c r="B57" s="9" t="s">
        <v>124</v>
      </c>
      <c r="C57" s="1">
        <v>2</v>
      </c>
      <c r="D57" s="1">
        <v>1.5</v>
      </c>
      <c r="E57" s="48"/>
      <c r="F57" s="48"/>
    </row>
    <row r="58" spans="1:6" x14ac:dyDescent="0.15">
      <c r="A58" s="1" t="str">
        <f t="shared" si="0"/>
        <v>工具书(修订版)3</v>
      </c>
      <c r="B58" s="9" t="s">
        <v>124</v>
      </c>
      <c r="C58" s="1">
        <v>3</v>
      </c>
      <c r="D58" s="1">
        <v>0.6</v>
      </c>
      <c r="E58" s="48"/>
      <c r="F58" s="48"/>
    </row>
    <row r="62" spans="1:6" x14ac:dyDescent="0.15">
      <c r="A62" s="10" t="s">
        <v>104</v>
      </c>
      <c r="B62" s="8" t="s">
        <v>70</v>
      </c>
      <c r="C62" s="8" t="s">
        <v>71</v>
      </c>
      <c r="D62" s="5" t="s">
        <v>72</v>
      </c>
    </row>
    <row r="63" spans="1:6" x14ac:dyDescent="0.15">
      <c r="A63" s="1" t="str">
        <f t="shared" ref="A63:A80" si="1">B63&amp;C63</f>
        <v>国家级政府科研奖一等</v>
      </c>
      <c r="B63" s="9" t="s">
        <v>73</v>
      </c>
      <c r="C63" s="1" t="s">
        <v>74</v>
      </c>
      <c r="D63" s="1">
        <v>600</v>
      </c>
    </row>
    <row r="64" spans="1:6" x14ac:dyDescent="0.15">
      <c r="A64" s="1" t="str">
        <f t="shared" si="1"/>
        <v>国家级政府科研奖二等</v>
      </c>
      <c r="B64" s="9" t="s">
        <v>73</v>
      </c>
      <c r="C64" s="1" t="s">
        <v>75</v>
      </c>
      <c r="D64" s="1">
        <v>400</v>
      </c>
    </row>
    <row r="65" spans="1:4" x14ac:dyDescent="0.15">
      <c r="A65" s="1" t="str">
        <f t="shared" si="1"/>
        <v>国家级政府科研奖三等</v>
      </c>
      <c r="B65" s="9" t="s">
        <v>73</v>
      </c>
      <c r="C65" s="1" t="s">
        <v>76</v>
      </c>
      <c r="D65" s="1">
        <v>300</v>
      </c>
    </row>
    <row r="66" spans="1:4" x14ac:dyDescent="0.15">
      <c r="A66" s="1" t="str">
        <f t="shared" si="1"/>
        <v>省部级政府科研奖一等</v>
      </c>
      <c r="B66" s="9" t="s">
        <v>77</v>
      </c>
      <c r="C66" s="1" t="s">
        <v>74</v>
      </c>
      <c r="D66" s="1">
        <v>300</v>
      </c>
    </row>
    <row r="67" spans="1:4" x14ac:dyDescent="0.15">
      <c r="A67" s="1" t="str">
        <f t="shared" si="1"/>
        <v>省部级政府科研奖二等</v>
      </c>
      <c r="B67" s="9" t="s">
        <v>77</v>
      </c>
      <c r="C67" s="1" t="s">
        <v>75</v>
      </c>
      <c r="D67" s="1">
        <v>250</v>
      </c>
    </row>
    <row r="68" spans="1:4" x14ac:dyDescent="0.15">
      <c r="A68" s="1" t="str">
        <f t="shared" si="1"/>
        <v>省部级政府科研奖三等</v>
      </c>
      <c r="B68" s="9" t="s">
        <v>77</v>
      </c>
      <c r="C68" s="1" t="s">
        <v>78</v>
      </c>
      <c r="D68" s="1">
        <v>200</v>
      </c>
    </row>
    <row r="69" spans="1:4" x14ac:dyDescent="0.15">
      <c r="A69" s="1" t="str">
        <f t="shared" si="1"/>
        <v>副省级政府科研奖一等</v>
      </c>
      <c r="B69" s="9" t="s">
        <v>79</v>
      </c>
      <c r="C69" s="1" t="s">
        <v>74</v>
      </c>
      <c r="D69" s="1">
        <v>200</v>
      </c>
    </row>
    <row r="70" spans="1:4" x14ac:dyDescent="0.15">
      <c r="A70" s="1" t="str">
        <f t="shared" si="1"/>
        <v>副省级政府科研奖二等</v>
      </c>
      <c r="B70" s="9" t="s">
        <v>79</v>
      </c>
      <c r="C70" s="1" t="s">
        <v>75</v>
      </c>
      <c r="D70" s="1">
        <v>150</v>
      </c>
    </row>
    <row r="71" spans="1:4" x14ac:dyDescent="0.15">
      <c r="A71" s="1" t="str">
        <f t="shared" si="1"/>
        <v>副省级政府科研奖三等</v>
      </c>
      <c r="B71" s="9" t="s">
        <v>79</v>
      </c>
      <c r="C71" s="1" t="s">
        <v>78</v>
      </c>
      <c r="D71" s="1">
        <v>100</v>
      </c>
    </row>
    <row r="72" spans="1:4" x14ac:dyDescent="0.15">
      <c r="A72" s="1" t="str">
        <f t="shared" si="1"/>
        <v>市厅级政府科研奖一等</v>
      </c>
      <c r="B72" s="9" t="s">
        <v>80</v>
      </c>
      <c r="C72" s="1" t="s">
        <v>74</v>
      </c>
      <c r="D72" s="1">
        <v>100</v>
      </c>
    </row>
    <row r="73" spans="1:4" x14ac:dyDescent="0.15">
      <c r="A73" s="1" t="str">
        <f t="shared" si="1"/>
        <v>市厅级政府科研奖二等</v>
      </c>
      <c r="B73" s="9" t="s">
        <v>80</v>
      </c>
      <c r="C73" s="1" t="s">
        <v>75</v>
      </c>
      <c r="D73" s="1">
        <v>80</v>
      </c>
    </row>
    <row r="74" spans="1:4" x14ac:dyDescent="0.15">
      <c r="A74" s="1" t="str">
        <f t="shared" si="1"/>
        <v>市厅级政府科研奖三等</v>
      </c>
      <c r="B74" s="9" t="s">
        <v>80</v>
      </c>
      <c r="C74" s="1" t="s">
        <v>78</v>
      </c>
      <c r="D74" s="1">
        <v>50</v>
      </c>
    </row>
    <row r="75" spans="1:4" x14ac:dyDescent="0.15">
      <c r="A75" s="1" t="str">
        <f t="shared" si="1"/>
        <v>国家级学术团体奖一等</v>
      </c>
      <c r="B75" s="9" t="s">
        <v>81</v>
      </c>
      <c r="C75" s="1" t="s">
        <v>74</v>
      </c>
      <c r="D75" s="1">
        <v>60</v>
      </c>
    </row>
    <row r="76" spans="1:4" x14ac:dyDescent="0.15">
      <c r="A76" s="1" t="str">
        <f t="shared" si="1"/>
        <v>国家级学术团体奖二等</v>
      </c>
      <c r="B76" s="9" t="s">
        <v>81</v>
      </c>
      <c r="C76" s="1" t="s">
        <v>75</v>
      </c>
      <c r="D76" s="1">
        <v>50</v>
      </c>
    </row>
    <row r="77" spans="1:4" x14ac:dyDescent="0.15">
      <c r="A77" s="1" t="str">
        <f t="shared" si="1"/>
        <v>国家级学术团体奖三等</v>
      </c>
      <c r="B77" s="9" t="s">
        <v>81</v>
      </c>
      <c r="C77" s="1" t="s">
        <v>78</v>
      </c>
      <c r="D77" s="1">
        <v>30</v>
      </c>
    </row>
    <row r="78" spans="1:4" x14ac:dyDescent="0.15">
      <c r="A78" s="1" t="str">
        <f t="shared" si="1"/>
        <v>省级学术团体奖一等</v>
      </c>
      <c r="B78" s="9" t="s">
        <v>82</v>
      </c>
      <c r="C78" s="1" t="s">
        <v>83</v>
      </c>
      <c r="D78" s="1">
        <v>30</v>
      </c>
    </row>
    <row r="79" spans="1:4" x14ac:dyDescent="0.15">
      <c r="A79" s="1" t="str">
        <f t="shared" si="1"/>
        <v>省级学术团体奖二等</v>
      </c>
      <c r="B79" s="9" t="s">
        <v>82</v>
      </c>
      <c r="C79" s="1" t="s">
        <v>75</v>
      </c>
      <c r="D79" s="1">
        <v>20</v>
      </c>
    </row>
    <row r="80" spans="1:4" x14ac:dyDescent="0.15">
      <c r="A80" s="1" t="str">
        <f t="shared" si="1"/>
        <v>省级学术团体奖三等</v>
      </c>
      <c r="B80" s="9" t="s">
        <v>82</v>
      </c>
      <c r="C80" s="1" t="s">
        <v>78</v>
      </c>
      <c r="D80" s="1">
        <v>10</v>
      </c>
    </row>
    <row r="81" spans="1:4" x14ac:dyDescent="0.15">
      <c r="A81" s="11"/>
      <c r="B81" s="12"/>
      <c r="C81" s="12"/>
      <c r="D81" s="12"/>
    </row>
    <row r="82" spans="1:4" x14ac:dyDescent="0.15">
      <c r="A82" s="11"/>
      <c r="B82" s="12"/>
      <c r="C82" s="12"/>
      <c r="D82" s="12"/>
    </row>
    <row r="84" spans="1:4" s="7" customFormat="1" x14ac:dyDescent="0.15">
      <c r="A84" s="10" t="s">
        <v>105</v>
      </c>
      <c r="B84" s="8" t="s">
        <v>64</v>
      </c>
      <c r="C84" s="8" t="s">
        <v>65</v>
      </c>
      <c r="D84" s="5" t="s">
        <v>85</v>
      </c>
    </row>
    <row r="85" spans="1:4" x14ac:dyDescent="0.15">
      <c r="A85" s="1" t="str">
        <f t="shared" ref="A85:A96" si="2">B85&amp;C85</f>
        <v>美术类1</v>
      </c>
      <c r="B85" s="9" t="s">
        <v>84</v>
      </c>
      <c r="C85" s="1">
        <v>1</v>
      </c>
      <c r="D85" s="1">
        <v>120</v>
      </c>
    </row>
    <row r="86" spans="1:4" x14ac:dyDescent="0.15">
      <c r="A86" s="1" t="str">
        <f t="shared" si="2"/>
        <v>美术类2</v>
      </c>
      <c r="B86" s="9" t="s">
        <v>84</v>
      </c>
      <c r="C86" s="1">
        <v>2</v>
      </c>
      <c r="D86" s="1">
        <v>80</v>
      </c>
    </row>
    <row r="87" spans="1:4" x14ac:dyDescent="0.15">
      <c r="A87" s="1" t="str">
        <f t="shared" si="2"/>
        <v>美术类3</v>
      </c>
      <c r="B87" s="9" t="s">
        <v>84</v>
      </c>
      <c r="C87" s="1">
        <v>3</v>
      </c>
      <c r="D87" s="1">
        <v>25</v>
      </c>
    </row>
    <row r="88" spans="1:4" x14ac:dyDescent="0.15">
      <c r="A88" s="1" t="str">
        <f t="shared" si="2"/>
        <v>音乐类1</v>
      </c>
      <c r="B88" s="9" t="s">
        <v>86</v>
      </c>
      <c r="C88" s="1">
        <v>1</v>
      </c>
      <c r="D88" s="1">
        <v>120</v>
      </c>
    </row>
    <row r="89" spans="1:4" x14ac:dyDescent="0.15">
      <c r="A89" s="1" t="str">
        <f t="shared" si="2"/>
        <v>音乐类2</v>
      </c>
      <c r="B89" s="9" t="s">
        <v>86</v>
      </c>
      <c r="C89" s="1">
        <v>2</v>
      </c>
      <c r="D89" s="1">
        <v>80</v>
      </c>
    </row>
    <row r="90" spans="1:4" x14ac:dyDescent="0.15">
      <c r="A90" s="1" t="str">
        <f t="shared" si="2"/>
        <v>音乐类3</v>
      </c>
      <c r="B90" s="9" t="s">
        <v>86</v>
      </c>
      <c r="C90" s="1">
        <v>3</v>
      </c>
      <c r="D90" s="1">
        <v>25</v>
      </c>
    </row>
    <row r="91" spans="1:4" x14ac:dyDescent="0.15">
      <c r="A91" s="1" t="str">
        <f t="shared" si="2"/>
        <v>体育类1</v>
      </c>
      <c r="B91" s="9" t="s">
        <v>87</v>
      </c>
      <c r="C91" s="1">
        <v>1</v>
      </c>
      <c r="D91" s="1">
        <v>120</v>
      </c>
    </row>
    <row r="92" spans="1:4" x14ac:dyDescent="0.15">
      <c r="A92" s="1" t="str">
        <f t="shared" si="2"/>
        <v>体育类2</v>
      </c>
      <c r="B92" s="9" t="s">
        <v>87</v>
      </c>
      <c r="C92" s="1">
        <v>2</v>
      </c>
      <c r="D92" s="1">
        <v>80</v>
      </c>
    </row>
    <row r="93" spans="1:4" x14ac:dyDescent="0.15">
      <c r="A93" s="1" t="str">
        <f t="shared" si="2"/>
        <v>体育类3</v>
      </c>
      <c r="B93" s="9" t="s">
        <v>87</v>
      </c>
      <c r="C93" s="1">
        <v>3</v>
      </c>
      <c r="D93" s="1">
        <v>25</v>
      </c>
    </row>
    <row r="94" spans="1:4" x14ac:dyDescent="0.15">
      <c r="A94" s="1" t="str">
        <f t="shared" si="2"/>
        <v>文学类1</v>
      </c>
      <c r="B94" s="9" t="s">
        <v>88</v>
      </c>
      <c r="C94" s="1">
        <v>1</v>
      </c>
      <c r="D94" s="1">
        <v>250</v>
      </c>
    </row>
    <row r="95" spans="1:4" x14ac:dyDescent="0.15">
      <c r="A95" s="1" t="str">
        <f t="shared" si="2"/>
        <v>文学类2</v>
      </c>
      <c r="B95" s="9" t="s">
        <v>88</v>
      </c>
      <c r="C95" s="1">
        <v>2</v>
      </c>
      <c r="D95" s="1">
        <v>80</v>
      </c>
    </row>
    <row r="96" spans="1:4" x14ac:dyDescent="0.15">
      <c r="A96" s="1" t="str">
        <f t="shared" si="2"/>
        <v>文学类3</v>
      </c>
      <c r="B96" s="9" t="s">
        <v>88</v>
      </c>
      <c r="C96" s="1">
        <v>3</v>
      </c>
      <c r="D96" s="1">
        <v>25</v>
      </c>
    </row>
  </sheetData>
  <mergeCells count="27">
    <mergeCell ref="F20:F22"/>
    <mergeCell ref="F18:F19"/>
    <mergeCell ref="F2:F17"/>
    <mergeCell ref="C26:F26"/>
    <mergeCell ref="C27:F27"/>
    <mergeCell ref="E46:F46"/>
    <mergeCell ref="C28:F28"/>
    <mergeCell ref="C29:F29"/>
    <mergeCell ref="C30:F30"/>
    <mergeCell ref="C31:F31"/>
    <mergeCell ref="C32:F32"/>
    <mergeCell ref="E41:F41"/>
    <mergeCell ref="E42:F42"/>
    <mergeCell ref="E43:F43"/>
    <mergeCell ref="E44:F44"/>
    <mergeCell ref="E45:F45"/>
    <mergeCell ref="C33:F33"/>
    <mergeCell ref="C34:F34"/>
    <mergeCell ref="C35:F35"/>
    <mergeCell ref="E40:F40"/>
    <mergeCell ref="E53:F58"/>
    <mergeCell ref="E52:F52"/>
    <mergeCell ref="E47:F47"/>
    <mergeCell ref="E48:F48"/>
    <mergeCell ref="E49:F49"/>
    <mergeCell ref="E50:F50"/>
    <mergeCell ref="E51:F51"/>
  </mergeCells>
  <phoneticPr fontId="1" type="noConversion"/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23</vt:i4>
      </vt:variant>
    </vt:vector>
  </HeadingPairs>
  <TitlesOfParts>
    <vt:vector size="25" baseType="lpstr">
      <vt:lpstr>登记表</vt:lpstr>
      <vt:lpstr>计分标准</vt:lpstr>
      <vt:lpstr>非政府横向项目</vt:lpstr>
      <vt:lpstr>副省级一般项目_含青年项目</vt:lpstr>
      <vt:lpstr>副省级重大项目</vt:lpstr>
      <vt:lpstr>副省级重大项目子课题</vt:lpstr>
      <vt:lpstr>副省级重点项目</vt:lpstr>
      <vt:lpstr>国家级一般项目_含青年项目</vt:lpstr>
      <vt:lpstr>国家级重大项目</vt:lpstr>
      <vt:lpstr>国家级重大项目子课题</vt:lpstr>
      <vt:lpstr>国家级重点项目</vt:lpstr>
      <vt:lpstr>省部级一般项目_含青年项目</vt:lpstr>
      <vt:lpstr>省部级重大项目</vt:lpstr>
      <vt:lpstr>省部级重点项目</vt:lpstr>
      <vt:lpstr>省级重大项目子课题</vt:lpstr>
      <vt:lpstr>市厅级一般项目_含青年项目</vt:lpstr>
      <vt:lpstr>市厅级重大项目</vt:lpstr>
      <vt:lpstr>市厅级重大项目子课题</vt:lpstr>
      <vt:lpstr>市厅级重点项目</vt:lpstr>
      <vt:lpstr>项目分</vt:lpstr>
      <vt:lpstr>项目类别</vt:lpstr>
      <vt:lpstr>校级扶持项目</vt:lpstr>
      <vt:lpstr>校级一般项目</vt:lpstr>
      <vt:lpstr>校级重点项目</vt:lpstr>
      <vt:lpstr>政府横向项目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2016-10-12T01:01:03Z</cp:lastPrinted>
  <dcterms:created xsi:type="dcterms:W3CDTF">2015-03-17T00:51:26Z</dcterms:created>
  <dcterms:modified xsi:type="dcterms:W3CDTF">2016-10-18T07:11:23Z</dcterms:modified>
</cp:coreProperties>
</file>